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835" tabRatio="1000" firstSheet="2" activeTab="2"/>
  </bookViews>
  <sheets>
    <sheet name="Checklist" sheetId="1" r:id="rId1"/>
    <sheet name="Flyover disambiguation" sheetId="3" r:id="rId2"/>
    <sheet name="20 year history" sheetId="5" r:id="rId3"/>
  </sheets>
  <definedNames>
    <definedName name="_xlnm.Print_Area" localSheetId="2">'20 year history'!$A$1:$Y$54</definedName>
    <definedName name="_xlnm.Print_Area" localSheetId="0">Checklist!$I$2:$U$169</definedName>
    <definedName name="_xlnm.Print_Area" localSheetId="1">'Flyover disambiguation'!$A$1:$D$56</definedName>
    <definedName name="_xlnm.Print_Titles" localSheetId="0">Checklist!$A:$A,Checklist!$2:$5</definedName>
  </definedNames>
  <calcPr calcId="145621"/>
</workbook>
</file>

<file path=xl/calcChain.xml><?xml version="1.0" encoding="utf-8"?>
<calcChain xmlns="http://schemas.openxmlformats.org/spreadsheetml/2006/main">
  <c r="Z54" i="5" l="1"/>
  <c r="Z52" i="5"/>
  <c r="Z51" i="5"/>
  <c r="Z50" i="5"/>
  <c r="Z49" i="5"/>
  <c r="Z48" i="5"/>
  <c r="Z46" i="5"/>
  <c r="Z44" i="5"/>
  <c r="Z43" i="5"/>
  <c r="Z41" i="5"/>
  <c r="Z40" i="5"/>
  <c r="Z39" i="5"/>
  <c r="Z38" i="5"/>
  <c r="Z36" i="5"/>
  <c r="Z34" i="5"/>
  <c r="Z32" i="5"/>
  <c r="Z30" i="5"/>
  <c r="Z28" i="5"/>
  <c r="Z26" i="5"/>
  <c r="Z24" i="5"/>
  <c r="Z22" i="5"/>
  <c r="Z20" i="5"/>
  <c r="Z18" i="5"/>
  <c r="Z16" i="5"/>
  <c r="Z14" i="5"/>
  <c r="Z12" i="5"/>
  <c r="Z10" i="5"/>
  <c r="Z8" i="5"/>
  <c r="Z6" i="5"/>
  <c r="Y45" i="5" l="1"/>
  <c r="T52" i="5"/>
  <c r="S52" i="5"/>
  <c r="R52" i="5"/>
  <c r="Q52" i="5"/>
  <c r="P52" i="5"/>
  <c r="O52" i="5"/>
  <c r="N52" i="5"/>
  <c r="M52" i="5"/>
  <c r="L52" i="5"/>
  <c r="K52" i="5"/>
  <c r="J52" i="5"/>
  <c r="I52" i="5"/>
  <c r="H52" i="5"/>
  <c r="G52" i="5"/>
  <c r="F52" i="5"/>
  <c r="E52" i="5"/>
  <c r="D52" i="5"/>
  <c r="C52" i="5"/>
  <c r="B52" i="5"/>
  <c r="U51" i="5"/>
  <c r="V51" i="5" s="1"/>
  <c r="U50" i="5"/>
  <c r="X50" i="5" s="1"/>
  <c r="U49" i="5"/>
  <c r="X49" i="5" s="1"/>
  <c r="U48" i="5"/>
  <c r="W48" i="5" s="1"/>
  <c r="T46" i="5"/>
  <c r="S46" i="5"/>
  <c r="R46" i="5"/>
  <c r="Q46" i="5"/>
  <c r="P46" i="5"/>
  <c r="O46" i="5"/>
  <c r="N46" i="5"/>
  <c r="M46" i="5"/>
  <c r="L46" i="5"/>
  <c r="K46" i="5"/>
  <c r="J46" i="5"/>
  <c r="I46" i="5"/>
  <c r="H46" i="5"/>
  <c r="G46" i="5"/>
  <c r="F46" i="5"/>
  <c r="E46" i="5"/>
  <c r="D46" i="5"/>
  <c r="C46" i="5"/>
  <c r="B46" i="5"/>
  <c r="U44" i="5"/>
  <c r="X44" i="5" s="1"/>
  <c r="U43" i="5"/>
  <c r="X43" i="5" s="1"/>
  <c r="T41" i="5"/>
  <c r="S41" i="5"/>
  <c r="R41" i="5"/>
  <c r="Q41" i="5"/>
  <c r="P41" i="5"/>
  <c r="O41" i="5"/>
  <c r="N41" i="5"/>
  <c r="M41" i="5"/>
  <c r="L41" i="5"/>
  <c r="K41" i="5"/>
  <c r="J41" i="5"/>
  <c r="I41" i="5"/>
  <c r="H41" i="5"/>
  <c r="H54" i="5" s="1"/>
  <c r="G41" i="5"/>
  <c r="F41" i="5"/>
  <c r="F54" i="5" s="1"/>
  <c r="E41" i="5"/>
  <c r="D41" i="5"/>
  <c r="D54" i="5" s="1"/>
  <c r="C41" i="5"/>
  <c r="B41" i="5"/>
  <c r="U40" i="5"/>
  <c r="V40" i="5" s="1"/>
  <c r="U39" i="5"/>
  <c r="X39" i="5" s="1"/>
  <c r="U38" i="5"/>
  <c r="X38" i="5" s="1"/>
  <c r="U36" i="5"/>
  <c r="W36" i="5" s="1"/>
  <c r="U34" i="5"/>
  <c r="V34" i="5" s="1"/>
  <c r="U32" i="5"/>
  <c r="X32" i="5" s="1"/>
  <c r="U30" i="5"/>
  <c r="X30" i="5" s="1"/>
  <c r="U28" i="5"/>
  <c r="W28" i="5" s="1"/>
  <c r="U26" i="5"/>
  <c r="V26" i="5" s="1"/>
  <c r="U24" i="5"/>
  <c r="X24" i="5" s="1"/>
  <c r="U22" i="5"/>
  <c r="X22" i="5" s="1"/>
  <c r="U20" i="5"/>
  <c r="W20" i="5" s="1"/>
  <c r="U18" i="5"/>
  <c r="V18" i="5" s="1"/>
  <c r="U16" i="5"/>
  <c r="X16" i="5" s="1"/>
  <c r="U14" i="5"/>
  <c r="X14" i="5" s="1"/>
  <c r="U12" i="5"/>
  <c r="U10" i="5"/>
  <c r="V10" i="5" s="1"/>
  <c r="U8" i="5"/>
  <c r="X8" i="5" s="1"/>
  <c r="U6" i="5"/>
  <c r="X6" i="5" s="1"/>
  <c r="C54" i="5" l="1"/>
  <c r="G54" i="5"/>
  <c r="K54" i="5"/>
  <c r="O54" i="5"/>
  <c r="S54" i="5"/>
  <c r="E54" i="5"/>
  <c r="I54" i="5"/>
  <c r="M54" i="5"/>
  <c r="Q54" i="5"/>
  <c r="Y44" i="5"/>
  <c r="W12" i="5"/>
  <c r="X12" i="5"/>
  <c r="J54" i="5"/>
  <c r="N54" i="5"/>
  <c r="R54" i="5"/>
  <c r="Y8" i="5"/>
  <c r="Y50" i="5"/>
  <c r="Y49" i="5"/>
  <c r="Y39" i="5"/>
  <c r="Y32" i="5"/>
  <c r="Y24" i="5"/>
  <c r="Y16" i="5"/>
  <c r="L54" i="5"/>
  <c r="P54" i="5"/>
  <c r="T54" i="5"/>
  <c r="Y43" i="5"/>
  <c r="Y38" i="5"/>
  <c r="Y30" i="5"/>
  <c r="Y22" i="5"/>
  <c r="Y14" i="5"/>
  <c r="Y6" i="5"/>
  <c r="Y12" i="5"/>
  <c r="U46" i="5"/>
  <c r="U52" i="5"/>
  <c r="V52" i="5" s="1"/>
  <c r="V8" i="5"/>
  <c r="W10" i="5"/>
  <c r="V16" i="5"/>
  <c r="W18" i="5"/>
  <c r="X20" i="5"/>
  <c r="Y20" i="5" s="1"/>
  <c r="V24" i="5"/>
  <c r="W26" i="5"/>
  <c r="X28" i="5"/>
  <c r="Y28" i="5" s="1"/>
  <c r="V32" i="5"/>
  <c r="W34" i="5"/>
  <c r="X36" i="5"/>
  <c r="Y36" i="5" s="1"/>
  <c r="V39" i="5"/>
  <c r="W40" i="5"/>
  <c r="V44" i="5"/>
  <c r="X48" i="5"/>
  <c r="Y48" i="5" s="1"/>
  <c r="V50" i="5"/>
  <c r="W51" i="5"/>
  <c r="B54" i="5"/>
  <c r="V6" i="5"/>
  <c r="W8" i="5"/>
  <c r="X10" i="5"/>
  <c r="Y10" i="5" s="1"/>
  <c r="V14" i="5"/>
  <c r="W16" i="5"/>
  <c r="X18" i="5"/>
  <c r="Y18" i="5" s="1"/>
  <c r="V22" i="5"/>
  <c r="W24" i="5"/>
  <c r="X26" i="5"/>
  <c r="Y26" i="5" s="1"/>
  <c r="V30" i="5"/>
  <c r="W32" i="5"/>
  <c r="X34" i="5"/>
  <c r="Y34" i="5" s="1"/>
  <c r="V38" i="5"/>
  <c r="W39" i="5"/>
  <c r="X40" i="5"/>
  <c r="Y40" i="5" s="1"/>
  <c r="V43" i="5"/>
  <c r="W44" i="5"/>
  <c r="V49" i="5"/>
  <c r="W50" i="5"/>
  <c r="X51" i="5"/>
  <c r="Y51" i="5" s="1"/>
  <c r="U41" i="5"/>
  <c r="X41" i="5" s="1"/>
  <c r="W6" i="5"/>
  <c r="V12" i="5"/>
  <c r="W14" i="5"/>
  <c r="V20" i="5"/>
  <c r="W22" i="5"/>
  <c r="V28" i="5"/>
  <c r="W30" i="5"/>
  <c r="V36" i="5"/>
  <c r="W38" i="5"/>
  <c r="V41" i="5"/>
  <c r="W43" i="5"/>
  <c r="V48" i="5"/>
  <c r="W49" i="5"/>
  <c r="S70" i="1"/>
  <c r="U169" i="1"/>
  <c r="U168" i="1"/>
  <c r="U163" i="1"/>
  <c r="U162" i="1"/>
  <c r="U160" i="1"/>
  <c r="U159" i="1"/>
  <c r="F166" i="1"/>
  <c r="U166" i="1" s="1"/>
  <c r="F165" i="1"/>
  <c r="U165" i="1" s="1"/>
  <c r="X46" i="5" l="1"/>
  <c r="Y46" i="5" s="1"/>
  <c r="W41" i="5"/>
  <c r="Y41" i="5"/>
  <c r="W52" i="5"/>
  <c r="V46" i="5"/>
  <c r="U54" i="5"/>
  <c r="W54" i="5" s="1"/>
  <c r="X52" i="5"/>
  <c r="Y52" i="5" s="1"/>
  <c r="W46" i="5"/>
  <c r="G156" i="1"/>
  <c r="U70" i="1"/>
  <c r="X70" i="1"/>
  <c r="H70" i="1"/>
  <c r="T70" i="1" s="1"/>
  <c r="Y70" i="1" s="1"/>
  <c r="X54" i="5" l="1"/>
  <c r="Y54" i="5" s="1"/>
  <c r="V54" i="5"/>
  <c r="W70" i="1"/>
  <c r="H168" i="1"/>
  <c r="H166" i="1"/>
  <c r="H165" i="1"/>
  <c r="H163" i="1"/>
  <c r="H162" i="1"/>
  <c r="H160" i="1"/>
  <c r="H159" i="1"/>
  <c r="S169" i="1"/>
  <c r="S168" i="1"/>
  <c r="S166" i="1"/>
  <c r="S165" i="1"/>
  <c r="S163" i="1"/>
  <c r="S162" i="1"/>
  <c r="S160" i="1"/>
  <c r="S159"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6" i="1"/>
  <c r="H155" i="1"/>
  <c r="W155" i="1" s="1"/>
  <c r="H154" i="1"/>
  <c r="H153" i="1"/>
  <c r="H152" i="1"/>
  <c r="H151" i="1"/>
  <c r="H150" i="1"/>
  <c r="W150" i="1" s="1"/>
  <c r="H149" i="1"/>
  <c r="W149" i="1" s="1"/>
  <c r="H148" i="1"/>
  <c r="W148" i="1" s="1"/>
  <c r="H147" i="1"/>
  <c r="H146" i="1"/>
  <c r="H145" i="1"/>
  <c r="W145" i="1" s="1"/>
  <c r="H144" i="1"/>
  <c r="H143" i="1"/>
  <c r="W143" i="1" s="1"/>
  <c r="H142" i="1"/>
  <c r="H141" i="1"/>
  <c r="W141" i="1" s="1"/>
  <c r="H140" i="1"/>
  <c r="H139" i="1"/>
  <c r="H138" i="1"/>
  <c r="H137" i="1"/>
  <c r="T137" i="1" s="1"/>
  <c r="Y137" i="1" s="1"/>
  <c r="H136" i="1"/>
  <c r="W136" i="1" s="1"/>
  <c r="H135" i="1"/>
  <c r="W135" i="1" s="1"/>
  <c r="H134" i="1"/>
  <c r="H133" i="1"/>
  <c r="W133" i="1" s="1"/>
  <c r="H132" i="1"/>
  <c r="H131" i="1"/>
  <c r="W131" i="1" s="1"/>
  <c r="H130" i="1"/>
  <c r="W130" i="1" s="1"/>
  <c r="H129" i="1"/>
  <c r="H128" i="1"/>
  <c r="H127" i="1"/>
  <c r="H126" i="1"/>
  <c r="H125" i="1"/>
  <c r="W125" i="1" s="1"/>
  <c r="H124" i="1"/>
  <c r="H123" i="1"/>
  <c r="H122" i="1"/>
  <c r="H121" i="1"/>
  <c r="W121" i="1" s="1"/>
  <c r="H120" i="1"/>
  <c r="W120" i="1" s="1"/>
  <c r="H119" i="1"/>
  <c r="W119" i="1" s="1"/>
  <c r="H118" i="1"/>
  <c r="W118" i="1" s="1"/>
  <c r="H117" i="1"/>
  <c r="T117" i="1" s="1"/>
  <c r="Y117" i="1" s="1"/>
  <c r="H116" i="1"/>
  <c r="W116" i="1" s="1"/>
  <c r="H115" i="1"/>
  <c r="W115" i="1" s="1"/>
  <c r="H114" i="1"/>
  <c r="H113" i="1"/>
  <c r="T113" i="1" s="1"/>
  <c r="Y113" i="1" s="1"/>
  <c r="H112" i="1"/>
  <c r="W112" i="1" s="1"/>
  <c r="H111" i="1"/>
  <c r="W111" i="1" s="1"/>
  <c r="H110" i="1"/>
  <c r="H109" i="1"/>
  <c r="W109" i="1" s="1"/>
  <c r="H108" i="1"/>
  <c r="H107" i="1"/>
  <c r="W107" i="1" s="1"/>
  <c r="H106" i="1"/>
  <c r="H105" i="1"/>
  <c r="W105" i="1" s="1"/>
  <c r="H104" i="1"/>
  <c r="H103" i="1"/>
  <c r="W103" i="1" s="1"/>
  <c r="H102" i="1"/>
  <c r="H101" i="1"/>
  <c r="T101" i="1" s="1"/>
  <c r="Y101" i="1" s="1"/>
  <c r="H100" i="1"/>
  <c r="H99" i="1"/>
  <c r="H98" i="1"/>
  <c r="H97" i="1"/>
  <c r="T97" i="1" s="1"/>
  <c r="H96" i="1"/>
  <c r="H95" i="1"/>
  <c r="W95" i="1" s="1"/>
  <c r="H94" i="1"/>
  <c r="H93" i="1"/>
  <c r="W93" i="1" s="1"/>
  <c r="H92" i="1"/>
  <c r="H91" i="1"/>
  <c r="W91" i="1" s="1"/>
  <c r="H90" i="1"/>
  <c r="H89" i="1"/>
  <c r="W89" i="1" s="1"/>
  <c r="H88" i="1"/>
  <c r="H87" i="1"/>
  <c r="W87" i="1" s="1"/>
  <c r="H86" i="1"/>
  <c r="H85" i="1"/>
  <c r="W85" i="1" s="1"/>
  <c r="H84" i="1"/>
  <c r="W84" i="1" s="1"/>
  <c r="H83" i="1"/>
  <c r="H82" i="1"/>
  <c r="H81" i="1"/>
  <c r="W81" i="1" s="1"/>
  <c r="H80" i="1"/>
  <c r="H79" i="1"/>
  <c r="H78" i="1"/>
  <c r="H77" i="1"/>
  <c r="H76" i="1"/>
  <c r="H75" i="1"/>
  <c r="W75" i="1" s="1"/>
  <c r="H74" i="1"/>
  <c r="H73" i="1"/>
  <c r="W73" i="1" s="1"/>
  <c r="H72" i="1"/>
  <c r="H71" i="1"/>
  <c r="W71" i="1" s="1"/>
  <c r="H69" i="1"/>
  <c r="W69" i="1" s="1"/>
  <c r="H68" i="1"/>
  <c r="H67" i="1"/>
  <c r="H66" i="1"/>
  <c r="W66" i="1" s="1"/>
  <c r="H65" i="1"/>
  <c r="H64" i="1"/>
  <c r="H63" i="1"/>
  <c r="H62" i="1"/>
  <c r="H61" i="1"/>
  <c r="W61" i="1" s="1"/>
  <c r="H60" i="1"/>
  <c r="H59" i="1"/>
  <c r="H58" i="1"/>
  <c r="H57" i="1"/>
  <c r="H56" i="1"/>
  <c r="H55" i="1"/>
  <c r="W55" i="1" s="1"/>
  <c r="H54" i="1"/>
  <c r="H53" i="1"/>
  <c r="H52" i="1"/>
  <c r="H51" i="1"/>
  <c r="H50" i="1"/>
  <c r="H49" i="1"/>
  <c r="H48" i="1"/>
  <c r="H47" i="1"/>
  <c r="W47" i="1" s="1"/>
  <c r="H46" i="1"/>
  <c r="H45" i="1"/>
  <c r="H44" i="1"/>
  <c r="H43" i="1"/>
  <c r="W43" i="1" s="1"/>
  <c r="H42" i="1"/>
  <c r="W42" i="1" s="1"/>
  <c r="H41" i="1"/>
  <c r="W41" i="1" s="1"/>
  <c r="H40" i="1"/>
  <c r="W40" i="1" s="1"/>
  <c r="H39" i="1"/>
  <c r="H38" i="1"/>
  <c r="W38" i="1" s="1"/>
  <c r="H37" i="1"/>
  <c r="H36" i="1"/>
  <c r="H35" i="1"/>
  <c r="H34" i="1"/>
  <c r="H33" i="1"/>
  <c r="W33" i="1" s="1"/>
  <c r="H32" i="1"/>
  <c r="T32" i="1" s="1"/>
  <c r="H31" i="1"/>
  <c r="H30" i="1"/>
  <c r="H29" i="1"/>
  <c r="W29" i="1" s="1"/>
  <c r="H28" i="1"/>
  <c r="H27" i="1"/>
  <c r="H26" i="1"/>
  <c r="W26" i="1" s="1"/>
  <c r="H25" i="1"/>
  <c r="H24" i="1"/>
  <c r="H23" i="1"/>
  <c r="H22" i="1"/>
  <c r="W22" i="1" s="1"/>
  <c r="H21" i="1"/>
  <c r="H20" i="1"/>
  <c r="H19" i="1"/>
  <c r="H18" i="1"/>
  <c r="W18" i="1" s="1"/>
  <c r="H17" i="1"/>
  <c r="H16" i="1"/>
  <c r="H15" i="1"/>
  <c r="H14" i="1"/>
  <c r="W14" i="1" s="1"/>
  <c r="H13" i="1"/>
  <c r="W13" i="1" s="1"/>
  <c r="H12" i="1"/>
  <c r="H11" i="1"/>
  <c r="H10" i="1"/>
  <c r="W10" i="1" s="1"/>
  <c r="H9" i="1"/>
  <c r="W9" i="1" s="1"/>
  <c r="H8" i="1"/>
  <c r="W8" i="1" s="1"/>
  <c r="H7" i="1"/>
  <c r="H6" i="1"/>
  <c r="X119" i="1"/>
  <c r="S155" i="1"/>
  <c r="X155" i="1" s="1"/>
  <c r="S154" i="1"/>
  <c r="S153" i="1"/>
  <c r="X153" i="1" s="1"/>
  <c r="S152" i="1"/>
  <c r="X152" i="1" s="1"/>
  <c r="S151" i="1"/>
  <c r="X151" i="1" s="1"/>
  <c r="S150" i="1"/>
  <c r="X150" i="1" s="1"/>
  <c r="S149" i="1"/>
  <c r="X149" i="1" s="1"/>
  <c r="S148" i="1"/>
  <c r="X148" i="1" s="1"/>
  <c r="S147" i="1"/>
  <c r="S146" i="1"/>
  <c r="X146" i="1" s="1"/>
  <c r="S145" i="1"/>
  <c r="X145" i="1" s="1"/>
  <c r="S144" i="1"/>
  <c r="X144" i="1" s="1"/>
  <c r="S143" i="1"/>
  <c r="X143" i="1" s="1"/>
  <c r="S142" i="1"/>
  <c r="X142" i="1" s="1"/>
  <c r="S141" i="1"/>
  <c r="X141" i="1" s="1"/>
  <c r="S140" i="1"/>
  <c r="S139" i="1"/>
  <c r="X139" i="1" s="1"/>
  <c r="S138" i="1"/>
  <c r="X138" i="1" s="1"/>
  <c r="S137" i="1"/>
  <c r="X137" i="1" s="1"/>
  <c r="S136" i="1"/>
  <c r="X136" i="1" s="1"/>
  <c r="S135" i="1"/>
  <c r="X135" i="1" s="1"/>
  <c r="S134" i="1"/>
  <c r="X134" i="1" s="1"/>
  <c r="S133" i="1"/>
  <c r="X133" i="1" s="1"/>
  <c r="S132" i="1"/>
  <c r="X132" i="1" s="1"/>
  <c r="S131" i="1"/>
  <c r="X131" i="1" s="1"/>
  <c r="S130" i="1"/>
  <c r="X130" i="1" s="1"/>
  <c r="S129" i="1"/>
  <c r="X129" i="1" s="1"/>
  <c r="S128" i="1"/>
  <c r="X128" i="1" s="1"/>
  <c r="S127" i="1"/>
  <c r="S126" i="1"/>
  <c r="S125" i="1"/>
  <c r="X125" i="1" s="1"/>
  <c r="S124" i="1"/>
  <c r="X124" i="1" s="1"/>
  <c r="S123" i="1"/>
  <c r="X123" i="1" s="1"/>
  <c r="S122" i="1"/>
  <c r="X122" i="1" s="1"/>
  <c r="S121" i="1"/>
  <c r="X121" i="1" s="1"/>
  <c r="S120" i="1"/>
  <c r="X120" i="1" s="1"/>
  <c r="S119" i="1"/>
  <c r="S118" i="1"/>
  <c r="X118" i="1" s="1"/>
  <c r="S117" i="1"/>
  <c r="X117" i="1" s="1"/>
  <c r="S116" i="1"/>
  <c r="X116" i="1" s="1"/>
  <c r="S115" i="1"/>
  <c r="X115" i="1" s="1"/>
  <c r="S114" i="1"/>
  <c r="X114" i="1" s="1"/>
  <c r="S113" i="1"/>
  <c r="X113" i="1" s="1"/>
  <c r="S112" i="1"/>
  <c r="X112" i="1" s="1"/>
  <c r="S111" i="1"/>
  <c r="X111" i="1" s="1"/>
  <c r="S110" i="1"/>
  <c r="X110" i="1" s="1"/>
  <c r="S109" i="1"/>
  <c r="X109" i="1" s="1"/>
  <c r="S108" i="1"/>
  <c r="X108" i="1" s="1"/>
  <c r="S107" i="1"/>
  <c r="X107" i="1" s="1"/>
  <c r="S106" i="1"/>
  <c r="X106" i="1" s="1"/>
  <c r="S105" i="1"/>
  <c r="X105" i="1" s="1"/>
  <c r="S104" i="1"/>
  <c r="X104" i="1" s="1"/>
  <c r="S103" i="1"/>
  <c r="X103" i="1" s="1"/>
  <c r="S102" i="1"/>
  <c r="X102" i="1" s="1"/>
  <c r="S101" i="1"/>
  <c r="X101" i="1" s="1"/>
  <c r="S100" i="1"/>
  <c r="X100" i="1" s="1"/>
  <c r="S99" i="1"/>
  <c r="X99" i="1" s="1"/>
  <c r="S98" i="1"/>
  <c r="X98" i="1" s="1"/>
  <c r="S97" i="1"/>
  <c r="S96" i="1"/>
  <c r="X96" i="1" s="1"/>
  <c r="S95" i="1"/>
  <c r="X95" i="1" s="1"/>
  <c r="S94" i="1"/>
  <c r="X94" i="1" s="1"/>
  <c r="S93" i="1"/>
  <c r="X93" i="1" s="1"/>
  <c r="S92" i="1"/>
  <c r="X92" i="1" s="1"/>
  <c r="S91" i="1"/>
  <c r="X91" i="1" s="1"/>
  <c r="S90" i="1"/>
  <c r="X90" i="1" s="1"/>
  <c r="S89" i="1"/>
  <c r="X89" i="1" s="1"/>
  <c r="S88" i="1"/>
  <c r="X88" i="1" s="1"/>
  <c r="S87" i="1"/>
  <c r="X87" i="1" s="1"/>
  <c r="S86" i="1"/>
  <c r="X86" i="1" s="1"/>
  <c r="S85" i="1"/>
  <c r="X85" i="1" s="1"/>
  <c r="S84" i="1"/>
  <c r="X84" i="1" s="1"/>
  <c r="S83" i="1"/>
  <c r="X83" i="1" s="1"/>
  <c r="S82" i="1"/>
  <c r="X82" i="1" s="1"/>
  <c r="S81" i="1"/>
  <c r="X81" i="1" s="1"/>
  <c r="S80" i="1"/>
  <c r="X80" i="1" s="1"/>
  <c r="S79" i="1"/>
  <c r="X79" i="1" s="1"/>
  <c r="S78" i="1"/>
  <c r="X78" i="1" s="1"/>
  <c r="S77" i="1"/>
  <c r="X77" i="1" s="1"/>
  <c r="S76" i="1"/>
  <c r="X76" i="1" s="1"/>
  <c r="S75" i="1"/>
  <c r="X75" i="1" s="1"/>
  <c r="S74" i="1"/>
  <c r="X74" i="1" s="1"/>
  <c r="S73" i="1"/>
  <c r="X73" i="1" s="1"/>
  <c r="S72" i="1"/>
  <c r="X72" i="1" s="1"/>
  <c r="S71" i="1"/>
  <c r="X71" i="1" s="1"/>
  <c r="S69" i="1"/>
  <c r="X69" i="1" s="1"/>
  <c r="S68" i="1"/>
  <c r="X68" i="1" s="1"/>
  <c r="S67" i="1"/>
  <c r="X67" i="1" s="1"/>
  <c r="S66" i="1"/>
  <c r="X66" i="1" s="1"/>
  <c r="S65" i="1"/>
  <c r="X65" i="1" s="1"/>
  <c r="S64" i="1"/>
  <c r="X64" i="1" s="1"/>
  <c r="S63" i="1"/>
  <c r="X63" i="1" s="1"/>
  <c r="S62" i="1"/>
  <c r="X62" i="1" s="1"/>
  <c r="S61" i="1"/>
  <c r="X61" i="1" s="1"/>
  <c r="S60" i="1"/>
  <c r="X60" i="1" s="1"/>
  <c r="S59" i="1"/>
  <c r="X59" i="1" s="1"/>
  <c r="S58" i="1"/>
  <c r="S57" i="1"/>
  <c r="X57" i="1" s="1"/>
  <c r="S56" i="1"/>
  <c r="X56" i="1" s="1"/>
  <c r="S55" i="1"/>
  <c r="X55" i="1" s="1"/>
  <c r="S54" i="1"/>
  <c r="X54" i="1" s="1"/>
  <c r="S53" i="1"/>
  <c r="X53" i="1" s="1"/>
  <c r="S52" i="1"/>
  <c r="X52" i="1" s="1"/>
  <c r="S51" i="1"/>
  <c r="X51" i="1" s="1"/>
  <c r="S50" i="1"/>
  <c r="X50" i="1" s="1"/>
  <c r="S49" i="1"/>
  <c r="X49" i="1" s="1"/>
  <c r="S48" i="1"/>
  <c r="X48" i="1" s="1"/>
  <c r="S47" i="1"/>
  <c r="X47" i="1" s="1"/>
  <c r="S46" i="1"/>
  <c r="X46" i="1" s="1"/>
  <c r="S45" i="1"/>
  <c r="X45" i="1" s="1"/>
  <c r="S44" i="1"/>
  <c r="X44" i="1" s="1"/>
  <c r="S43" i="1"/>
  <c r="T43" i="1" s="1"/>
  <c r="Y43" i="1" s="1"/>
  <c r="S42" i="1"/>
  <c r="X42" i="1" s="1"/>
  <c r="S41" i="1"/>
  <c r="X41" i="1" s="1"/>
  <c r="S40" i="1"/>
  <c r="X40" i="1" s="1"/>
  <c r="S39" i="1"/>
  <c r="S38" i="1"/>
  <c r="X38" i="1" s="1"/>
  <c r="S37" i="1"/>
  <c r="X37" i="1" s="1"/>
  <c r="S36" i="1"/>
  <c r="X36" i="1" s="1"/>
  <c r="S35" i="1"/>
  <c r="X35" i="1" s="1"/>
  <c r="S34" i="1"/>
  <c r="X34" i="1" s="1"/>
  <c r="S33" i="1"/>
  <c r="X33" i="1" s="1"/>
  <c r="X32" i="1"/>
  <c r="S31" i="1"/>
  <c r="X31" i="1" s="1"/>
  <c r="S30" i="1"/>
  <c r="X30" i="1" s="1"/>
  <c r="S29" i="1"/>
  <c r="X29" i="1" s="1"/>
  <c r="S28" i="1"/>
  <c r="X28" i="1" s="1"/>
  <c r="S27" i="1"/>
  <c r="X27" i="1" s="1"/>
  <c r="S26" i="1"/>
  <c r="X26" i="1" s="1"/>
  <c r="S25" i="1"/>
  <c r="X25" i="1" s="1"/>
  <c r="S24" i="1"/>
  <c r="X24" i="1" s="1"/>
  <c r="S23" i="1"/>
  <c r="X23" i="1" s="1"/>
  <c r="S22" i="1"/>
  <c r="X22" i="1" s="1"/>
  <c r="S21" i="1"/>
  <c r="X21" i="1" s="1"/>
  <c r="S20" i="1"/>
  <c r="X20" i="1" s="1"/>
  <c r="S19" i="1"/>
  <c r="X19" i="1" s="1"/>
  <c r="S18" i="1"/>
  <c r="X18" i="1" s="1"/>
  <c r="S17" i="1"/>
  <c r="X17" i="1" s="1"/>
  <c r="S16" i="1"/>
  <c r="X16" i="1" s="1"/>
  <c r="S15" i="1"/>
  <c r="X15" i="1" s="1"/>
  <c r="S14" i="1"/>
  <c r="X14" i="1" s="1"/>
  <c r="S13" i="1"/>
  <c r="X13" i="1" s="1"/>
  <c r="S12" i="1"/>
  <c r="X12" i="1" s="1"/>
  <c r="S11" i="1"/>
  <c r="X11" i="1" s="1"/>
  <c r="S10" i="1"/>
  <c r="X10" i="1" s="1"/>
  <c r="S9" i="1"/>
  <c r="X9" i="1" s="1"/>
  <c r="S8" i="1"/>
  <c r="X8" i="1" s="1"/>
  <c r="S7" i="1"/>
  <c r="X7" i="1" s="1"/>
  <c r="S6" i="1"/>
  <c r="X6" i="1" s="1"/>
  <c r="R156" i="1"/>
  <c r="Q156" i="1"/>
  <c r="P156" i="1"/>
  <c r="O156" i="1"/>
  <c r="N156" i="1"/>
  <c r="M156" i="1"/>
  <c r="L156" i="1"/>
  <c r="K156" i="1"/>
  <c r="J156" i="1"/>
  <c r="I156" i="1"/>
  <c r="F156" i="1"/>
  <c r="E156" i="1"/>
  <c r="D156" i="1"/>
  <c r="C156" i="1"/>
  <c r="B156" i="1"/>
  <c r="T153" i="1" l="1"/>
  <c r="Y153" i="1" s="1"/>
  <c r="T78" i="1"/>
  <c r="Y78" i="1" s="1"/>
  <c r="T82" i="1"/>
  <c r="Y82" i="1" s="1"/>
  <c r="T86" i="1"/>
  <c r="Y86" i="1" s="1"/>
  <c r="T94" i="1"/>
  <c r="Y94" i="1" s="1"/>
  <c r="T98" i="1"/>
  <c r="Y98" i="1" s="1"/>
  <c r="T106" i="1"/>
  <c r="Y106" i="1" s="1"/>
  <c r="T114" i="1"/>
  <c r="Y114" i="1" s="1"/>
  <c r="T126" i="1"/>
  <c r="T134" i="1"/>
  <c r="Y134" i="1" s="1"/>
  <c r="T142" i="1"/>
  <c r="Y142" i="1" s="1"/>
  <c r="T146" i="1"/>
  <c r="Y146" i="1" s="1"/>
  <c r="T150" i="1"/>
  <c r="Y150" i="1" s="1"/>
  <c r="T154" i="1"/>
  <c r="T83" i="1"/>
  <c r="Y83" i="1" s="1"/>
  <c r="T123" i="1"/>
  <c r="Y123" i="1" s="1"/>
  <c r="T127" i="1"/>
  <c r="T151" i="1"/>
  <c r="Y151" i="1" s="1"/>
  <c r="T72" i="1"/>
  <c r="Y72" i="1" s="1"/>
  <c r="T76" i="1"/>
  <c r="Y76" i="1" s="1"/>
  <c r="T88" i="1"/>
  <c r="Y88" i="1" s="1"/>
  <c r="T96" i="1"/>
  <c r="Y96" i="1" s="1"/>
  <c r="T104" i="1"/>
  <c r="Y104" i="1" s="1"/>
  <c r="T108" i="1"/>
  <c r="Y108" i="1" s="1"/>
  <c r="T124" i="1"/>
  <c r="Y124" i="1" s="1"/>
  <c r="T128" i="1"/>
  <c r="Y128" i="1" s="1"/>
  <c r="T140" i="1"/>
  <c r="T144" i="1"/>
  <c r="Y144" i="1" s="1"/>
  <c r="T148" i="1"/>
  <c r="Y148" i="1" s="1"/>
  <c r="T152" i="1"/>
  <c r="Y152" i="1" s="1"/>
  <c r="W152" i="1"/>
  <c r="T17" i="1"/>
  <c r="Y17" i="1" s="1"/>
  <c r="T21" i="1"/>
  <c r="Y21" i="1" s="1"/>
  <c r="T25" i="1"/>
  <c r="Y25" i="1" s="1"/>
  <c r="T45" i="1"/>
  <c r="Y45" i="1" s="1"/>
  <c r="T49" i="1"/>
  <c r="Y49" i="1" s="1"/>
  <c r="T53" i="1"/>
  <c r="Y53" i="1" s="1"/>
  <c r="T57" i="1"/>
  <c r="Y57" i="1" s="1"/>
  <c r="T74" i="1"/>
  <c r="Y74" i="1" s="1"/>
  <c r="T90" i="1"/>
  <c r="Y90" i="1" s="1"/>
  <c r="T102" i="1"/>
  <c r="Y102" i="1" s="1"/>
  <c r="T110" i="1"/>
  <c r="Y110" i="1" s="1"/>
  <c r="T122" i="1"/>
  <c r="Y122" i="1" s="1"/>
  <c r="T138" i="1"/>
  <c r="Y138" i="1" s="1"/>
  <c r="W153" i="1"/>
  <c r="W144" i="1"/>
  <c r="W138" i="1"/>
  <c r="W124" i="1"/>
  <c r="W114" i="1"/>
  <c r="W108" i="1"/>
  <c r="W104" i="1"/>
  <c r="W98" i="1"/>
  <c r="W86" i="1"/>
  <c r="W82" i="1"/>
  <c r="W76" i="1"/>
  <c r="W57" i="1"/>
  <c r="W49" i="1"/>
  <c r="T6" i="1"/>
  <c r="Y6" i="1" s="1"/>
  <c r="T145" i="1"/>
  <c r="Y145" i="1" s="1"/>
  <c r="T143" i="1"/>
  <c r="Y143" i="1" s="1"/>
  <c r="T141" i="1"/>
  <c r="Y141" i="1" s="1"/>
  <c r="T130" i="1"/>
  <c r="Y130" i="1" s="1"/>
  <c r="T121" i="1"/>
  <c r="Y121" i="1" s="1"/>
  <c r="T116" i="1"/>
  <c r="Y116" i="1" s="1"/>
  <c r="T109" i="1"/>
  <c r="Y109" i="1" s="1"/>
  <c r="T107" i="1"/>
  <c r="Y107" i="1" s="1"/>
  <c r="T105" i="1"/>
  <c r="Y105" i="1" s="1"/>
  <c r="T103" i="1"/>
  <c r="Y103" i="1" s="1"/>
  <c r="T87" i="1"/>
  <c r="Y87" i="1" s="1"/>
  <c r="T159" i="1"/>
  <c r="T165" i="1"/>
  <c r="T30" i="1"/>
  <c r="Y30" i="1" s="1"/>
  <c r="T34" i="1"/>
  <c r="Y34" i="1" s="1"/>
  <c r="T46" i="1"/>
  <c r="Y46" i="1" s="1"/>
  <c r="T50" i="1"/>
  <c r="Y50" i="1" s="1"/>
  <c r="T54" i="1"/>
  <c r="Y54" i="1" s="1"/>
  <c r="T58" i="1"/>
  <c r="T62" i="1"/>
  <c r="Y62" i="1" s="1"/>
  <c r="T79" i="1"/>
  <c r="Y79" i="1" s="1"/>
  <c r="T99" i="1"/>
  <c r="Y99" i="1" s="1"/>
  <c r="T119" i="1"/>
  <c r="Y119" i="1" s="1"/>
  <c r="T131" i="1"/>
  <c r="Y131" i="1" s="1"/>
  <c r="T139" i="1"/>
  <c r="Y139" i="1" s="1"/>
  <c r="T147" i="1"/>
  <c r="W137" i="1"/>
  <c r="W123" i="1"/>
  <c r="W117" i="1"/>
  <c r="W113" i="1"/>
  <c r="W96" i="1"/>
  <c r="W79" i="1"/>
  <c r="W72" i="1"/>
  <c r="T135" i="1"/>
  <c r="Y135" i="1" s="1"/>
  <c r="T125" i="1"/>
  <c r="Y125" i="1" s="1"/>
  <c r="T111" i="1"/>
  <c r="Y111" i="1" s="1"/>
  <c r="T95" i="1"/>
  <c r="Y95" i="1" s="1"/>
  <c r="T84" i="1"/>
  <c r="Y84" i="1" s="1"/>
  <c r="T160" i="1"/>
  <c r="T166" i="1"/>
  <c r="T11" i="1"/>
  <c r="Y11" i="1" s="1"/>
  <c r="T15" i="1"/>
  <c r="Y15" i="1" s="1"/>
  <c r="T19" i="1"/>
  <c r="Y19" i="1" s="1"/>
  <c r="T23" i="1"/>
  <c r="Y23" i="1" s="1"/>
  <c r="T31" i="1"/>
  <c r="Y31" i="1" s="1"/>
  <c r="T35" i="1"/>
  <c r="Y35" i="1" s="1"/>
  <c r="T39" i="1"/>
  <c r="T51" i="1"/>
  <c r="Y51" i="1" s="1"/>
  <c r="T55" i="1"/>
  <c r="Y55" i="1" s="1"/>
  <c r="T59" i="1"/>
  <c r="Y59" i="1" s="1"/>
  <c r="T63" i="1"/>
  <c r="Y63" i="1" s="1"/>
  <c r="T67" i="1"/>
  <c r="Y67" i="1" s="1"/>
  <c r="T80" i="1"/>
  <c r="Y80" i="1" s="1"/>
  <c r="T92" i="1"/>
  <c r="Y92" i="1" s="1"/>
  <c r="T100" i="1"/>
  <c r="Y100" i="1" s="1"/>
  <c r="T132" i="1"/>
  <c r="Y132" i="1" s="1"/>
  <c r="W6" i="1"/>
  <c r="W151" i="1"/>
  <c r="W146" i="1"/>
  <c r="W142" i="1"/>
  <c r="W128" i="1"/>
  <c r="W106" i="1"/>
  <c r="W102" i="1"/>
  <c r="W88" i="1"/>
  <c r="W78" i="1"/>
  <c r="W53" i="1"/>
  <c r="W45" i="1"/>
  <c r="T155" i="1"/>
  <c r="Y155" i="1" s="1"/>
  <c r="T120" i="1"/>
  <c r="Y120" i="1" s="1"/>
  <c r="T115" i="1"/>
  <c r="Y115" i="1" s="1"/>
  <c r="T162" i="1"/>
  <c r="T168" i="1"/>
  <c r="T12" i="1"/>
  <c r="Y12" i="1" s="1"/>
  <c r="T20" i="1"/>
  <c r="Y20" i="1" s="1"/>
  <c r="T24" i="1"/>
  <c r="Y24" i="1" s="1"/>
  <c r="T28" i="1"/>
  <c r="Y28" i="1" s="1"/>
  <c r="T36" i="1"/>
  <c r="Y36" i="1" s="1"/>
  <c r="T44" i="1"/>
  <c r="Y44" i="1" s="1"/>
  <c r="T48" i="1"/>
  <c r="Y48" i="1" s="1"/>
  <c r="T52" i="1"/>
  <c r="Y52" i="1" s="1"/>
  <c r="T56" i="1"/>
  <c r="Y56" i="1" s="1"/>
  <c r="T60" i="1"/>
  <c r="Y60" i="1" s="1"/>
  <c r="T64" i="1"/>
  <c r="Y64" i="1" s="1"/>
  <c r="T68" i="1"/>
  <c r="Y68" i="1" s="1"/>
  <c r="T77" i="1"/>
  <c r="Y77" i="1" s="1"/>
  <c r="T85" i="1"/>
  <c r="Y85" i="1" s="1"/>
  <c r="T89" i="1"/>
  <c r="Y89" i="1" s="1"/>
  <c r="T93" i="1"/>
  <c r="Y93" i="1" s="1"/>
  <c r="T129" i="1"/>
  <c r="Y129" i="1" s="1"/>
  <c r="T149" i="1"/>
  <c r="Y149" i="1" s="1"/>
  <c r="W134" i="1"/>
  <c r="W101" i="1"/>
  <c r="W94" i="1"/>
  <c r="W83" i="1"/>
  <c r="W77" i="1"/>
  <c r="W67" i="1"/>
  <c r="W51" i="1"/>
  <c r="T163" i="1"/>
  <c r="T169" i="1"/>
  <c r="W92" i="1"/>
  <c r="T7" i="1"/>
  <c r="Y7" i="1" s="1"/>
  <c r="T27" i="1"/>
  <c r="Y27" i="1" s="1"/>
  <c r="T47" i="1"/>
  <c r="Y47" i="1" s="1"/>
  <c r="W68" i="1"/>
  <c r="W63" i="1"/>
  <c r="W59" i="1"/>
  <c r="W54" i="1"/>
  <c r="W50" i="1"/>
  <c r="W46" i="1"/>
  <c r="W35" i="1"/>
  <c r="W31" i="1"/>
  <c r="W25" i="1"/>
  <c r="W21" i="1"/>
  <c r="W17" i="1"/>
  <c r="W12" i="1"/>
  <c r="T66" i="1"/>
  <c r="Y66" i="1" s="1"/>
  <c r="T40" i="1"/>
  <c r="Y40" i="1" s="1"/>
  <c r="T38" i="1"/>
  <c r="Y38" i="1" s="1"/>
  <c r="T14" i="1"/>
  <c r="Y14" i="1" s="1"/>
  <c r="T10" i="1"/>
  <c r="Y10" i="1" s="1"/>
  <c r="T8" i="1"/>
  <c r="Y8" i="1" s="1"/>
  <c r="T16" i="1"/>
  <c r="Y16" i="1" s="1"/>
  <c r="W62" i="1"/>
  <c r="W34" i="1"/>
  <c r="W30" i="1"/>
  <c r="W24" i="1"/>
  <c r="W20" i="1"/>
  <c r="W15" i="1"/>
  <c r="W11" i="1"/>
  <c r="T71" i="1"/>
  <c r="Y71" i="1" s="1"/>
  <c r="T61" i="1"/>
  <c r="Y61" i="1" s="1"/>
  <c r="T42" i="1"/>
  <c r="Y42" i="1" s="1"/>
  <c r="T33" i="1"/>
  <c r="Y33" i="1" s="1"/>
  <c r="T29" i="1"/>
  <c r="Y29" i="1" s="1"/>
  <c r="T22" i="1"/>
  <c r="Y22" i="1" s="1"/>
  <c r="T18" i="1"/>
  <c r="Y18" i="1" s="1"/>
  <c r="T37" i="1"/>
  <c r="Y37" i="1" s="1"/>
  <c r="T41" i="1"/>
  <c r="Y41" i="1" s="1"/>
  <c r="T65" i="1"/>
  <c r="Y65" i="1" s="1"/>
  <c r="T69" i="1"/>
  <c r="Y69" i="1" s="1"/>
  <c r="W56" i="1"/>
  <c r="W52" i="1"/>
  <c r="W48" i="1"/>
  <c r="W44" i="1"/>
  <c r="W23" i="1"/>
  <c r="W19" i="1"/>
  <c r="T13" i="1"/>
  <c r="Y13" i="1" s="1"/>
  <c r="T9" i="1"/>
  <c r="Y9" i="1" s="1"/>
  <c r="W64" i="1"/>
  <c r="W60" i="1"/>
  <c r="W36" i="1"/>
  <c r="W32" i="1"/>
  <c r="W28" i="1"/>
  <c r="W139" i="1"/>
  <c r="T136" i="1"/>
  <c r="Y136" i="1" s="1"/>
  <c r="T133" i="1"/>
  <c r="Y133" i="1" s="1"/>
  <c r="W132" i="1"/>
  <c r="W129" i="1"/>
  <c r="W122" i="1"/>
  <c r="T118" i="1"/>
  <c r="Y118" i="1" s="1"/>
  <c r="T112" i="1"/>
  <c r="Y112" i="1" s="1"/>
  <c r="W110" i="1"/>
  <c r="W100" i="1"/>
  <c r="W99" i="1"/>
  <c r="T91" i="1"/>
  <c r="Y91" i="1" s="1"/>
  <c r="W90" i="1"/>
  <c r="T81" i="1"/>
  <c r="Y81" i="1" s="1"/>
  <c r="W80" i="1"/>
  <c r="T75" i="1"/>
  <c r="Y75" i="1" s="1"/>
  <c r="W74" i="1"/>
  <c r="T73" i="1"/>
  <c r="Y73" i="1" s="1"/>
  <c r="W65" i="1"/>
  <c r="W37" i="1"/>
  <c r="W27" i="1"/>
  <c r="T26" i="1"/>
  <c r="Y26" i="1" s="1"/>
  <c r="W16" i="1"/>
  <c r="W7" i="1"/>
  <c r="X43" i="1"/>
  <c r="S157" i="1" s="1"/>
  <c r="Y32" i="1"/>
  <c r="T157" i="1" s="1"/>
  <c r="U156" i="1"/>
  <c r="H156" i="1"/>
  <c r="S156" i="1"/>
  <c r="T156" i="1" l="1"/>
  <c r="H157" i="1"/>
</calcChain>
</file>

<file path=xl/sharedStrings.xml><?xml version="1.0" encoding="utf-8"?>
<sst xmlns="http://schemas.openxmlformats.org/spreadsheetml/2006/main" count="414" uniqueCount="312">
  <si>
    <t xml:space="preserve">Wood Duck </t>
  </si>
  <si>
    <t>American Wigeon</t>
  </si>
  <si>
    <t xml:space="preserve">Mallard </t>
  </si>
  <si>
    <t xml:space="preserve">Cinnamon Teal </t>
  </si>
  <si>
    <t xml:space="preserve">Northern Shoveler </t>
  </si>
  <si>
    <t xml:space="preserve">Green-winged Teal </t>
  </si>
  <si>
    <t xml:space="preserve">Canvasback </t>
  </si>
  <si>
    <t xml:space="preserve">Ring-necked Duck </t>
  </si>
  <si>
    <t xml:space="preserve">Lesser Scaup </t>
  </si>
  <si>
    <t xml:space="preserve">Bufflehead </t>
  </si>
  <si>
    <t xml:space="preserve">Common Goldeneye </t>
  </si>
  <si>
    <t>Common Merganser</t>
  </si>
  <si>
    <t>Ruddy Duck</t>
  </si>
  <si>
    <t xml:space="preserve">California Quail </t>
  </si>
  <si>
    <t>Wild Turkey</t>
  </si>
  <si>
    <t xml:space="preserve">Pied-billed Grebe </t>
  </si>
  <si>
    <t xml:space="preserve">Eared Grebe </t>
  </si>
  <si>
    <t>Double-crested Cormorant</t>
  </si>
  <si>
    <t xml:space="preserve">White Pelican </t>
  </si>
  <si>
    <t xml:space="preserve">Great Blue Heron </t>
  </si>
  <si>
    <t>Great Egret</t>
  </si>
  <si>
    <t xml:space="preserve">Snowy Egret </t>
  </si>
  <si>
    <t xml:space="preserve">Green Heron </t>
  </si>
  <si>
    <t xml:space="preserve">Black-crowned Night Heron  </t>
  </si>
  <si>
    <t>Turkey Vulture</t>
  </si>
  <si>
    <t>Osprey</t>
  </si>
  <si>
    <t>White-tailed Kite</t>
  </si>
  <si>
    <t>Bald Eagle</t>
  </si>
  <si>
    <t>Northern Harrier</t>
  </si>
  <si>
    <t>Sharp-shinned Hawk</t>
  </si>
  <si>
    <t>Cooper's Hawk</t>
  </si>
  <si>
    <t>Accipiter sp.</t>
  </si>
  <si>
    <t>Red-shouldered Hawk</t>
  </si>
  <si>
    <t>Ferruginous Hawk</t>
  </si>
  <si>
    <t>Golden Eagle</t>
  </si>
  <si>
    <t xml:space="preserve">Gadwall </t>
  </si>
  <si>
    <t xml:space="preserve"> Sora</t>
  </si>
  <si>
    <t>Virginia Rail</t>
  </si>
  <si>
    <t>Common Gallinule</t>
  </si>
  <si>
    <t>American Coot</t>
  </si>
  <si>
    <t>Kildeer</t>
  </si>
  <si>
    <t>Spotted Sandpiper</t>
  </si>
  <si>
    <t>Greater Yellowlegs</t>
  </si>
  <si>
    <t>Least Sandpiper</t>
  </si>
  <si>
    <t>Dowitcher sp.</t>
  </si>
  <si>
    <t>Wilson's Snipe</t>
  </si>
  <si>
    <t>Mew Gull</t>
  </si>
  <si>
    <t>Ring-billed Gull</t>
  </si>
  <si>
    <t>California Gull</t>
  </si>
  <si>
    <t>Gull sp.</t>
  </si>
  <si>
    <t>Rock Pigeon</t>
  </si>
  <si>
    <t>Band-tailed Pigeon</t>
  </si>
  <si>
    <t>Eurasian Collared Dove</t>
  </si>
  <si>
    <t>Mourning Dove</t>
  </si>
  <si>
    <t>Greater Roadrunner</t>
  </si>
  <si>
    <t>Barn Owl</t>
  </si>
  <si>
    <t>Western Screech-owl</t>
  </si>
  <si>
    <t>Northern Pygmy Owl</t>
  </si>
  <si>
    <t>Burrowing Owl</t>
  </si>
  <si>
    <t>Long-eared Owl</t>
  </si>
  <si>
    <t>White-throated Swift</t>
  </si>
  <si>
    <t>Anna's Hummingbird</t>
  </si>
  <si>
    <t>Belted Kingfisher</t>
  </si>
  <si>
    <t>Acorn Woodpecker</t>
  </si>
  <si>
    <t>Nuttall's Woodpecker</t>
  </si>
  <si>
    <t>Hairy Woodpecker</t>
  </si>
  <si>
    <t>Northern Flicker</t>
  </si>
  <si>
    <t>American Kestrel</t>
  </si>
  <si>
    <t>Merlin</t>
  </si>
  <si>
    <t>Northern Mockingbird</t>
  </si>
  <si>
    <t>Phainopepla</t>
  </si>
  <si>
    <t>Black Phoebe</t>
  </si>
  <si>
    <t xml:space="preserve">Say's Phoebe </t>
  </si>
  <si>
    <t xml:space="preserve">Loggerhead Shrike </t>
  </si>
  <si>
    <t xml:space="preserve">Hutton's Vireo   </t>
  </si>
  <si>
    <t xml:space="preserve">Steller's Jay   </t>
  </si>
  <si>
    <t xml:space="preserve">Western Scrub-Jay </t>
  </si>
  <si>
    <t xml:space="preserve">Yellow-billed Magpie </t>
  </si>
  <si>
    <t>American Crow</t>
  </si>
  <si>
    <t xml:space="preserve">Common Raven </t>
  </si>
  <si>
    <t xml:space="preserve">Horned Lark </t>
  </si>
  <si>
    <t xml:space="preserve">Tree Swallow </t>
  </si>
  <si>
    <t>Violet-green Swallow</t>
  </si>
  <si>
    <t xml:space="preserve">Swallow Sp. </t>
  </si>
  <si>
    <t xml:space="preserve">Chestnut-backed Chickadee  </t>
  </si>
  <si>
    <t xml:space="preserve">Oak Titmouse  </t>
  </si>
  <si>
    <t xml:space="preserve">Bushtit </t>
  </si>
  <si>
    <t xml:space="preserve">Red-breasted Nuthatch  </t>
  </si>
  <si>
    <t xml:space="preserve">White-breasted Nuthatch </t>
  </si>
  <si>
    <t xml:space="preserve">Rock Wren </t>
  </si>
  <si>
    <t xml:space="preserve">Canyon Wren </t>
  </si>
  <si>
    <t xml:space="preserve">House Wren </t>
  </si>
  <si>
    <t xml:space="preserve">Marsh Wren </t>
  </si>
  <si>
    <t xml:space="preserve">Bewick's Wren </t>
  </si>
  <si>
    <t>Golden-crowned Kinglet</t>
  </si>
  <si>
    <t xml:space="preserve">Ruby-crowned Kinglet </t>
  </si>
  <si>
    <t xml:space="preserve">Wrentit </t>
  </si>
  <si>
    <t xml:space="preserve">Western Bluebird </t>
  </si>
  <si>
    <t xml:space="preserve">Hermit Thrush </t>
  </si>
  <si>
    <t xml:space="preserve">American Robin </t>
  </si>
  <si>
    <t xml:space="preserve">Varied Thrush </t>
  </si>
  <si>
    <t xml:space="preserve">California Thrasher </t>
  </si>
  <si>
    <t>European Starling</t>
  </si>
  <si>
    <t xml:space="preserve">American Pipit </t>
  </si>
  <si>
    <t xml:space="preserve">Cedar Waxwing </t>
  </si>
  <si>
    <t>Orange-crowned Warbler</t>
  </si>
  <si>
    <t>Common Yellowthroat</t>
  </si>
  <si>
    <t>Yellow-rumped Warbler</t>
  </si>
  <si>
    <t xml:space="preserve">   Audubon's</t>
  </si>
  <si>
    <t xml:space="preserve">   Myrtle</t>
  </si>
  <si>
    <t>Townsend's Warbler</t>
  </si>
  <si>
    <t>Spotted Towhee</t>
  </si>
  <si>
    <t>Rufous-crowned Sparrow</t>
  </si>
  <si>
    <t>California Towhee</t>
  </si>
  <si>
    <t>Lark Sparrow</t>
  </si>
  <si>
    <t>Bell's Sparrow</t>
  </si>
  <si>
    <t>Savannah Sparrow</t>
  </si>
  <si>
    <t>Fox Sparrow</t>
  </si>
  <si>
    <t>Song Sparrow</t>
  </si>
  <si>
    <t>Lincoln's Sparrow</t>
  </si>
  <si>
    <t>White-crowned Sparrow</t>
  </si>
  <si>
    <t>Golden-crowned Sparrow</t>
  </si>
  <si>
    <t>Zonotrichia sp.</t>
  </si>
  <si>
    <t>Dark-eyed Junco</t>
  </si>
  <si>
    <t>Red-winged Blackbird</t>
  </si>
  <si>
    <t>Tri-colored Blackbird</t>
  </si>
  <si>
    <t>Western Meadowlark</t>
  </si>
  <si>
    <t>Brewer's Blackbird</t>
  </si>
  <si>
    <t>Brown-headed Cowbird</t>
  </si>
  <si>
    <t>Blackbird sp.</t>
  </si>
  <si>
    <t>Purple Finch</t>
  </si>
  <si>
    <t>House Finch</t>
  </si>
  <si>
    <t>Pine Siskin</t>
  </si>
  <si>
    <t>Lesser Goldfinch</t>
  </si>
  <si>
    <t>Lawrence's Goldfinch</t>
  </si>
  <si>
    <t>American Goldfinch</t>
  </si>
  <si>
    <t>Goldfinch sp.</t>
  </si>
  <si>
    <t>House Sparrow</t>
  </si>
  <si>
    <t>2015 (CAPI 116) Pinnacles CBC, Jan. 2, 2016</t>
  </si>
  <si>
    <t>Soledad</t>
  </si>
  <si>
    <t>North</t>
  </si>
  <si>
    <t>Lombardi</t>
  </si>
  <si>
    <t>Hours by foot</t>
  </si>
  <si>
    <t>Miles by foot</t>
  </si>
  <si>
    <t>Hours by car</t>
  </si>
  <si>
    <t>Miles by car</t>
  </si>
  <si>
    <t>Hours Owling</t>
  </si>
  <si>
    <t>Miles Owling</t>
  </si>
  <si>
    <t>Observers in the field</t>
  </si>
  <si>
    <t>Number of parties</t>
  </si>
  <si>
    <t>South</t>
  </si>
  <si>
    <t>Fenwick</t>
  </si>
  <si>
    <t>Vaux's Swift</t>
  </si>
  <si>
    <t>Shirttail &amp;</t>
  </si>
  <si>
    <t>Juniper</t>
  </si>
  <si>
    <t>Tenney</t>
  </si>
  <si>
    <t>Outside the Park</t>
  </si>
  <si>
    <t>Hwy 25 &amp;</t>
  </si>
  <si>
    <t>Lateral</t>
  </si>
  <si>
    <t>Paxton</t>
  </si>
  <si>
    <t>Long-billed Curlew*</t>
  </si>
  <si>
    <t>*L-b Curlew @ San Benito Lateral</t>
  </si>
  <si>
    <t>W. Gloria</t>
  </si>
  <si>
    <t>Shearwater</t>
  </si>
  <si>
    <t>E. Gloria</t>
  </si>
  <si>
    <t>Total individuals</t>
  </si>
  <si>
    <t>Campground</t>
  </si>
  <si>
    <t>&amp; Road</t>
  </si>
  <si>
    <t>Scalf</t>
  </si>
  <si>
    <t>Red-breasted Sapsucker</t>
  </si>
  <si>
    <t>Bottomlands</t>
  </si>
  <si>
    <t>Stake</t>
  </si>
  <si>
    <t>Blue-gray Gnatcatcher</t>
  </si>
  <si>
    <t>Bench Tr.</t>
  </si>
  <si>
    <t>Hill</t>
  </si>
  <si>
    <t xml:space="preserve">Bear </t>
  </si>
  <si>
    <t>Gulch</t>
  </si>
  <si>
    <t>George</t>
  </si>
  <si>
    <t>Peregrine Falcon</t>
  </si>
  <si>
    <t>Prairie Falcon</t>
  </si>
  <si>
    <t>Great Horned Owl*</t>
  </si>
  <si>
    <t>*GHOW at Campground heard by D. George before the count</t>
  </si>
  <si>
    <t>High</t>
  </si>
  <si>
    <t>Peaks</t>
  </si>
  <si>
    <t>Emmons</t>
  </si>
  <si>
    <t>McCabe</t>
  </si>
  <si>
    <t>Canyon</t>
  </si>
  <si>
    <t>Kleeman</t>
  </si>
  <si>
    <t>Chalone</t>
  </si>
  <si>
    <t>Peak</t>
  </si>
  <si>
    <t>Belli</t>
  </si>
  <si>
    <t>No.</t>
  </si>
  <si>
    <t>Wilderness</t>
  </si>
  <si>
    <t>Lewis</t>
  </si>
  <si>
    <t xml:space="preserve">Old </t>
  </si>
  <si>
    <t>Pinn</t>
  </si>
  <si>
    <t>Humple</t>
  </si>
  <si>
    <t xml:space="preserve">So. </t>
  </si>
  <si>
    <t>Dell'Osso</t>
  </si>
  <si>
    <t>Inside the Park</t>
  </si>
  <si>
    <t>Inside</t>
  </si>
  <si>
    <t>Subtotal</t>
  </si>
  <si>
    <t>Number of Species</t>
  </si>
  <si>
    <t>In Park</t>
  </si>
  <si>
    <t>Outside</t>
  </si>
  <si>
    <t>Park</t>
  </si>
  <si>
    <t xml:space="preserve">Count </t>
  </si>
  <si>
    <t>Total</t>
  </si>
  <si>
    <t>Confirm</t>
  </si>
  <si>
    <t>California Condor*</t>
  </si>
  <si>
    <t>*Condor; 17 in park on count day per biologists</t>
  </si>
  <si>
    <t>CG &amp; Road</t>
  </si>
  <si>
    <t>Road-north</t>
  </si>
  <si>
    <t>Species</t>
  </si>
  <si>
    <t>Count Route</t>
  </si>
  <si>
    <t>Where seen &amp;</t>
  </si>
  <si>
    <t>direction</t>
  </si>
  <si>
    <t>Time</t>
  </si>
  <si>
    <t>RTHA</t>
  </si>
  <si>
    <t>on Road</t>
  </si>
  <si>
    <t>in CG, circling east</t>
  </si>
  <si>
    <t>AM</t>
  </si>
  <si>
    <t>TV</t>
  </si>
  <si>
    <t>soaring over condor roost</t>
  </si>
  <si>
    <t>north</t>
  </si>
  <si>
    <t>female, NW</t>
  </si>
  <si>
    <t>2 perched</t>
  </si>
  <si>
    <t>SW</t>
  </si>
  <si>
    <t>NW</t>
  </si>
  <si>
    <t>kettle</t>
  </si>
  <si>
    <t>?</t>
  </si>
  <si>
    <t>Bench Trail</t>
  </si>
  <si>
    <t>N/A</t>
  </si>
  <si>
    <t>Bear Gulch</t>
  </si>
  <si>
    <t>Old Pinn</t>
  </si>
  <si>
    <t>Soaring above Balconies Caves</t>
  </si>
  <si>
    <t>No. Wilderness</t>
  </si>
  <si>
    <t>West</t>
  </si>
  <si>
    <t>Chalone Peak Tr.</t>
  </si>
  <si>
    <t>female, East</t>
  </si>
  <si>
    <t>East</t>
  </si>
  <si>
    <t>SE</t>
  </si>
  <si>
    <t>McCabe Cyn.</t>
  </si>
  <si>
    <t>Perched at beginning of trail</t>
  </si>
  <si>
    <t>WNW</t>
  </si>
  <si>
    <t>SSE</t>
  </si>
  <si>
    <t>So. Wilderness</t>
  </si>
  <si>
    <t>W</t>
  </si>
  <si>
    <t>Band-tailed Pigeon (30)</t>
  </si>
  <si>
    <t>Band-tailed Pigeon (40)</t>
  </si>
  <si>
    <t>High Peaks</t>
  </si>
  <si>
    <t>lands on rocks east of Hawkins Pk.</t>
  </si>
  <si>
    <t>11:43-12:04</t>
  </si>
  <si>
    <t>prob. bird above perched on condor crags</t>
  </si>
  <si>
    <t>perched Crowley Towers (2 mi. away)</t>
  </si>
  <si>
    <t>1:43-2:45</t>
  </si>
  <si>
    <t>2015 Pinnacles CBC</t>
  </si>
  <si>
    <t>RTHA (2)</t>
  </si>
  <si>
    <t>Paxton, Hwy 25</t>
  </si>
  <si>
    <t>Paxton, Hwy 32</t>
  </si>
  <si>
    <t>circling</t>
  </si>
  <si>
    <t>2 birds circling</t>
  </si>
  <si>
    <t xml:space="preserve">Perched </t>
  </si>
  <si>
    <t>South (adult)</t>
  </si>
  <si>
    <t>Flyover birds counted inside the park or on Hwy 25</t>
  </si>
  <si>
    <t>Northern Saw-whet Owl</t>
  </si>
  <si>
    <t>Webb*</t>
  </si>
  <si>
    <t>Check</t>
  </si>
  <si>
    <t>Calculation</t>
  </si>
  <si>
    <t>Downy Woodpecker</t>
  </si>
  <si>
    <t>Species Count Calculation</t>
  </si>
  <si>
    <t>Variance is in Condors (see footnote)</t>
  </si>
  <si>
    <t>*Webb; Sophie mainly covered the west side (Monterey Co.) but also drove the east side (SB Co.), retracing Shearwater's route. Added Webb's miles and hours on the east side and added sightings not posted by Shearwater</t>
  </si>
  <si>
    <t>In flight over Scout Peak, heading south</t>
  </si>
  <si>
    <t>Single group, in flight heading toward Condor Gulch</t>
  </si>
  <si>
    <t>Adult flying at just above canopy height to northwest over ridge to west-northwest of parking area. Bird last seen heading toward Condor Gulch.</t>
  </si>
  <si>
    <t>Immature in flight about 100 feet above canopy over slopes to southwest of reservoir. Continued south.</t>
  </si>
  <si>
    <t>Red-tailed Hawk*</t>
  </si>
  <si>
    <t>*RTHA, reduced by one in Bottomlands; probably same bird seen from McCabe Cyn. per Daniel</t>
  </si>
  <si>
    <t>Peregrine Falcon*</t>
  </si>
  <si>
    <t>*Peregrine; Emmons party saw two but believe it was the same bird who holds territory on Hawkins Pk.</t>
  </si>
  <si>
    <t>Calif. Quail</t>
  </si>
  <si>
    <t>Red-tailed Hawk</t>
  </si>
  <si>
    <t>Killdeer</t>
  </si>
  <si>
    <t>year</t>
  </si>
  <si>
    <t>count number</t>
  </si>
  <si>
    <t>CAPI, Pinnacles CBC; selected species</t>
  </si>
  <si>
    <t>Say's Phoebe</t>
  </si>
  <si>
    <t>Loggerhead Shrike</t>
  </si>
  <si>
    <t>Western Scrub-jay</t>
  </si>
  <si>
    <t>Yellow-billed Magpie</t>
  </si>
  <si>
    <t>Common Raven</t>
  </si>
  <si>
    <t>Oak Titmouse</t>
  </si>
  <si>
    <t>Wrentit</t>
  </si>
  <si>
    <t>American Robin</t>
  </si>
  <si>
    <t xml:space="preserve">  Audubon's</t>
  </si>
  <si>
    <t xml:space="preserve"> Myrtle</t>
  </si>
  <si>
    <t>Zono sp.</t>
  </si>
  <si>
    <t>Not recorded prior to 109; since then, always less than 200 individuals</t>
  </si>
  <si>
    <t>Tricolored Blackbird</t>
  </si>
  <si>
    <t>blackbird sp.</t>
  </si>
  <si>
    <t>total</t>
  </si>
  <si>
    <t>max</t>
  </si>
  <si>
    <t>min</t>
  </si>
  <si>
    <t>mean</t>
  </si>
  <si>
    <t>var. from</t>
  </si>
  <si>
    <t>2010 count: 318 counted by Rusty on Hwy 25</t>
  </si>
  <si>
    <t>1995 - 2015 inclusive, but excluding 2007 when the count was not done</t>
  </si>
  <si>
    <t>Mountain Bluebird*</t>
  </si>
  <si>
    <t>* Mtn. Bluebirds on Paxtons' list reported by Debi S. on San Benito Lateral</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</si>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</sst>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0_);_(* \(#,##0.0\);_(* &quot;-&quot;??_);_(@_)"/>
  </numFmts>
  <fonts count="3" x14ac:knownFonts="1">
    <font>
      <sz val="11"/>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auto="1"/>
      </right>
      <top/>
      <bottom/>
      <diagonal/>
    </border>
    <border>
      <left/>
      <right/>
      <top/>
      <bottom style="thin">
        <color indexed="64"/>
      </bottom>
      <diagonal/>
    </border>
    <border>
      <left/>
      <right style="thick">
        <color auto="1"/>
      </right>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55">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0" borderId="2" xfId="0" applyBorder="1"/>
    <xf numFmtId="0" fontId="0" fillId="0" borderId="3" xfId="0" applyBorder="1" applyAlignment="1">
      <alignment horizontal="center"/>
    </xf>
    <xf numFmtId="0" fontId="0" fillId="0" borderId="0" xfId="0" applyBorder="1" applyAlignment="1">
      <alignment horizontal="center"/>
    </xf>
    <xf numFmtId="0" fontId="0" fillId="0" borderId="0" xfId="0" applyBorder="1"/>
    <xf numFmtId="0" fontId="1" fillId="0" borderId="3" xfId="0" applyFont="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6" xfId="0" applyBorder="1"/>
    <xf numFmtId="0" fontId="0" fillId="0" borderId="7" xfId="0" applyBorder="1"/>
    <xf numFmtId="0" fontId="0" fillId="0" borderId="8" xfId="0" applyBorder="1"/>
    <xf numFmtId="0" fontId="0" fillId="0" borderId="0" xfId="0" applyFill="1" applyBorder="1"/>
    <xf numFmtId="164" fontId="0" fillId="0" borderId="0" xfId="1" applyNumberFormat="1" applyFont="1"/>
    <xf numFmtId="0" fontId="0" fillId="0" borderId="0" xfId="0" applyFill="1" applyBorder="1" applyAlignment="1">
      <alignment horizontal="center"/>
    </xf>
    <xf numFmtId="0" fontId="0" fillId="0" borderId="0" xfId="0" applyAlignment="1">
      <alignment horizontal="center"/>
    </xf>
    <xf numFmtId="0" fontId="1" fillId="0" borderId="0" xfId="0" applyFont="1" applyBorder="1"/>
    <xf numFmtId="0" fontId="0" fillId="0" borderId="9" xfId="0" applyFill="1" applyBorder="1" applyAlignment="1">
      <alignment horizontal="center"/>
    </xf>
    <xf numFmtId="0" fontId="0" fillId="0" borderId="6" xfId="0" applyBorder="1" applyAlignment="1">
      <alignment horizontal="center"/>
    </xf>
    <xf numFmtId="0" fontId="1" fillId="0" borderId="9" xfId="0" applyFont="1" applyFill="1" applyBorder="1" applyAlignment="1">
      <alignment horizontal="center"/>
    </xf>
    <xf numFmtId="0" fontId="0" fillId="0" borderId="9" xfId="0" applyBorder="1"/>
    <xf numFmtId="0" fontId="0" fillId="0" borderId="9" xfId="0" applyFill="1" applyBorder="1"/>
    <xf numFmtId="0" fontId="0" fillId="0" borderId="0" xfId="0" quotePrefix="1" applyBorder="1"/>
    <xf numFmtId="0" fontId="0" fillId="0" borderId="10" xfId="0" applyBorder="1"/>
    <xf numFmtId="164" fontId="0" fillId="0" borderId="9" xfId="1" applyNumberFormat="1" applyFont="1" applyBorder="1"/>
    <xf numFmtId="164" fontId="0" fillId="0" borderId="0" xfId="1" applyNumberFormat="1" applyFont="1" applyBorder="1"/>
    <xf numFmtId="164" fontId="0" fillId="0" borderId="6" xfId="1" applyNumberFormat="1" applyFont="1" applyBorder="1"/>
    <xf numFmtId="0" fontId="1" fillId="0" borderId="6" xfId="0" applyFont="1" applyBorder="1" applyAlignment="1">
      <alignment horizontal="center"/>
    </xf>
    <xf numFmtId="0" fontId="1" fillId="0" borderId="0" xfId="0" applyFont="1" applyAlignment="1"/>
    <xf numFmtId="0" fontId="1" fillId="0" borderId="0" xfId="0" applyFont="1" applyAlignment="1">
      <alignment horizontal="center"/>
    </xf>
    <xf numFmtId="0" fontId="0" fillId="0" borderId="0" xfId="0" applyAlignment="1">
      <alignment horizontal="right"/>
    </xf>
    <xf numFmtId="0" fontId="1" fillId="0" borderId="0" xfId="0" applyFont="1" applyAlignment="1">
      <alignment horizontal="right"/>
    </xf>
    <xf numFmtId="20" fontId="0" fillId="0" borderId="0" xfId="0" applyNumberFormat="1" applyAlignment="1">
      <alignment horizontal="right"/>
    </xf>
    <xf numFmtId="0" fontId="0" fillId="0" borderId="0" xfId="0" applyAlignment="1">
      <alignment horizontal="center"/>
    </xf>
    <xf numFmtId="165" fontId="0" fillId="0" borderId="0" xfId="1" applyNumberFormat="1" applyFont="1"/>
    <xf numFmtId="0" fontId="0" fillId="2" borderId="0" xfId="0" applyFill="1"/>
    <xf numFmtId="20" fontId="0" fillId="2" borderId="0" xfId="0" applyNumberFormat="1" applyFill="1" applyAlignment="1">
      <alignment horizontal="right"/>
    </xf>
    <xf numFmtId="0" fontId="0" fillId="0" borderId="7" xfId="0" applyBorder="1" applyAlignment="1">
      <alignment horizontal="center"/>
    </xf>
    <xf numFmtId="164" fontId="0" fillId="0" borderId="7" xfId="1" applyNumberFormat="1" applyFont="1" applyBorder="1" applyAlignment="1">
      <alignment horizontal="center"/>
    </xf>
    <xf numFmtId="164" fontId="0" fillId="0" borderId="7" xfId="1" applyNumberFormat="1" applyFont="1" applyBorder="1"/>
    <xf numFmtId="0" fontId="0" fillId="0" borderId="14" xfId="0" applyBorder="1"/>
    <xf numFmtId="0" fontId="0" fillId="0" borderId="15" xfId="0" applyBorder="1" applyAlignment="1">
      <alignment horizontal="center"/>
    </xf>
    <xf numFmtId="0" fontId="0" fillId="0" borderId="15" xfId="0" applyBorder="1"/>
    <xf numFmtId="164" fontId="0" fillId="0" borderId="0" xfId="0" applyNumberFormat="1"/>
    <xf numFmtId="164" fontId="0" fillId="0" borderId="7" xfId="0" applyNumberFormat="1" applyBorder="1"/>
    <xf numFmtId="0" fontId="0" fillId="0" borderId="16" xfId="0" applyBorder="1"/>
    <xf numFmtId="0" fontId="0" fillId="0" borderId="4"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center"/>
    </xf>
    <xf numFmtId="9" fontId="0" fillId="0" borderId="0" xfId="2" applyFont="1"/>
    <xf numFmtId="9" fontId="0" fillId="0" borderId="7" xfId="2" applyFont="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77"/>
  <sheetViews>
    <sheetView topLeftCell="D2351" zoomScale="80" zoomScaleNormal="80" workbookViewId="0">
      <pane xSplit="2655" ySplit="1485" topLeftCell="F1"/>
      <selection activeCell="A2351" sqref="A2351"/>
      <selection pane="topRight" activeCell="I1" sqref="I1:U2354"/>
      <selection pane="bottomLeft" activeCell="A113" sqref="A113:XFD113"/>
      <selection pane="bottomRight" activeCell="U169" sqref="I2:U169"/>
    </sheetView>
  </sheetViews>
  <sheetFormatPr defaultRowHeight="15" x14ac:dyDescent="0.25"/>
  <cols>
    <col min="1" max="1" width="26.7109375" customWidth="1"/>
    <col min="2" max="18" width="8.7109375" customWidth="1"/>
    <col min="19" max="19" width="10.140625" customWidth="1"/>
    <col min="20" max="22" width="9.140625" customWidth="1"/>
  </cols>
  <sheetData>
    <row r="1" spans="1:26" ht="15.75" thickBot="1" x14ac:dyDescent="0.3">
      <c r="A1" t="s">
        <v>138</v>
      </c>
    </row>
    <row r="2" spans="1:26" ht="16.5" thickTop="1" thickBot="1" x14ac:dyDescent="0.3">
      <c r="B2" s="47" t="s">
        <v>156</v>
      </c>
      <c r="C2" s="48"/>
      <c r="D2" s="48"/>
      <c r="E2" s="48"/>
      <c r="F2" s="48"/>
      <c r="G2" s="48"/>
      <c r="H2" s="48"/>
      <c r="I2" s="49" t="s">
        <v>199</v>
      </c>
      <c r="J2" s="50"/>
      <c r="K2" s="50"/>
      <c r="L2" s="50"/>
      <c r="M2" s="50"/>
      <c r="N2" s="50"/>
      <c r="O2" s="50"/>
      <c r="P2" s="50"/>
      <c r="Q2" s="50"/>
      <c r="R2" s="50"/>
      <c r="S2" s="51"/>
      <c r="U2" s="34" t="s">
        <v>267</v>
      </c>
      <c r="W2" s="16"/>
      <c r="X2" s="16"/>
    </row>
    <row r="3" spans="1:26" x14ac:dyDescent="0.25">
      <c r="B3" s="1" t="s">
        <v>139</v>
      </c>
      <c r="C3" s="2" t="s">
        <v>139</v>
      </c>
      <c r="D3" s="2" t="s">
        <v>153</v>
      </c>
      <c r="E3" s="2" t="s">
        <v>157</v>
      </c>
      <c r="F3" s="3"/>
      <c r="G3" s="3"/>
      <c r="H3" s="2" t="s">
        <v>201</v>
      </c>
      <c r="I3" s="18" t="s">
        <v>166</v>
      </c>
      <c r="J3" s="6"/>
      <c r="K3" s="6" t="s">
        <v>173</v>
      </c>
      <c r="L3" s="5" t="s">
        <v>175</v>
      </c>
      <c r="M3" s="5" t="s">
        <v>182</v>
      </c>
      <c r="N3" s="5" t="s">
        <v>185</v>
      </c>
      <c r="O3" s="5" t="s">
        <v>188</v>
      </c>
      <c r="P3" s="5" t="s">
        <v>191</v>
      </c>
      <c r="Q3" s="5" t="s">
        <v>194</v>
      </c>
      <c r="R3" s="5" t="s">
        <v>197</v>
      </c>
      <c r="S3" s="19"/>
      <c r="T3" s="16"/>
      <c r="U3" s="34" t="s">
        <v>268</v>
      </c>
      <c r="V3" s="16"/>
      <c r="W3" s="16"/>
      <c r="X3" s="16"/>
      <c r="Y3" s="16"/>
      <c r="Z3" s="16"/>
    </row>
    <row r="4" spans="1:26" x14ac:dyDescent="0.25">
      <c r="B4" s="4" t="s">
        <v>140</v>
      </c>
      <c r="C4" s="5" t="s">
        <v>150</v>
      </c>
      <c r="D4" s="5" t="s">
        <v>154</v>
      </c>
      <c r="E4" s="5" t="s">
        <v>158</v>
      </c>
      <c r="F4" s="15" t="s">
        <v>162</v>
      </c>
      <c r="G4" s="6" t="s">
        <v>164</v>
      </c>
      <c r="H4" s="15" t="s">
        <v>204</v>
      </c>
      <c r="I4" s="18" t="s">
        <v>167</v>
      </c>
      <c r="J4" s="15" t="s">
        <v>170</v>
      </c>
      <c r="K4" s="15" t="s">
        <v>167</v>
      </c>
      <c r="L4" s="15" t="s">
        <v>176</v>
      </c>
      <c r="M4" s="15" t="s">
        <v>183</v>
      </c>
      <c r="N4" s="5" t="s">
        <v>186</v>
      </c>
      <c r="O4" s="5" t="s">
        <v>189</v>
      </c>
      <c r="P4" s="5" t="s">
        <v>192</v>
      </c>
      <c r="Q4" s="5" t="s">
        <v>195</v>
      </c>
      <c r="R4" s="5" t="s">
        <v>192</v>
      </c>
      <c r="S4" s="19" t="s">
        <v>200</v>
      </c>
      <c r="T4" s="16" t="s">
        <v>206</v>
      </c>
      <c r="U4" s="16" t="s">
        <v>207</v>
      </c>
      <c r="V4" s="16"/>
      <c r="W4" s="52" t="s">
        <v>270</v>
      </c>
      <c r="X4" s="52"/>
      <c r="Y4" s="52"/>
      <c r="Z4" s="16"/>
    </row>
    <row r="5" spans="1:26" x14ac:dyDescent="0.25">
      <c r="B5" s="7" t="s">
        <v>141</v>
      </c>
      <c r="C5" s="8" t="s">
        <v>151</v>
      </c>
      <c r="D5" s="8" t="s">
        <v>155</v>
      </c>
      <c r="E5" s="8" t="s">
        <v>159</v>
      </c>
      <c r="F5" s="9" t="s">
        <v>266</v>
      </c>
      <c r="G5" s="17" t="s">
        <v>163</v>
      </c>
      <c r="H5" s="9" t="s">
        <v>205</v>
      </c>
      <c r="I5" s="20" t="s">
        <v>168</v>
      </c>
      <c r="J5" s="9" t="s">
        <v>171</v>
      </c>
      <c r="K5" s="9" t="s">
        <v>174</v>
      </c>
      <c r="L5" s="9" t="s">
        <v>177</v>
      </c>
      <c r="M5" s="9" t="s">
        <v>184</v>
      </c>
      <c r="N5" s="9" t="s">
        <v>187</v>
      </c>
      <c r="O5" s="9" t="s">
        <v>190</v>
      </c>
      <c r="P5" s="9" t="s">
        <v>193</v>
      </c>
      <c r="Q5" s="9" t="s">
        <v>196</v>
      </c>
      <c r="R5" s="9" t="s">
        <v>198</v>
      </c>
      <c r="S5" s="28" t="s">
        <v>201</v>
      </c>
      <c r="T5" s="9" t="s">
        <v>207</v>
      </c>
      <c r="U5" s="9" t="s">
        <v>208</v>
      </c>
      <c r="W5" s="30" t="s">
        <v>204</v>
      </c>
      <c r="X5" s="29" t="s">
        <v>203</v>
      </c>
      <c r="Y5" s="29" t="s">
        <v>207</v>
      </c>
    </row>
    <row r="6" spans="1:26" x14ac:dyDescent="0.25">
      <c r="A6" t="s">
        <v>0</v>
      </c>
      <c r="H6" s="6">
        <f>SUM(B6:G6)</f>
        <v>0</v>
      </c>
      <c r="I6" s="21"/>
      <c r="J6" s="6"/>
      <c r="K6" s="6"/>
      <c r="L6" s="6"/>
      <c r="M6" s="6"/>
      <c r="N6" s="6"/>
      <c r="O6" s="6"/>
      <c r="P6" s="6"/>
      <c r="Q6" s="6"/>
      <c r="R6" s="6"/>
      <c r="S6" s="10">
        <f>SUM(I6:R6)</f>
        <v>0</v>
      </c>
      <c r="T6" s="21">
        <f>SUM(H6,S6)</f>
        <v>0</v>
      </c>
      <c r="U6" s="6">
        <f>SUM(I6:R6,B6:G6)</f>
        <v>0</v>
      </c>
      <c r="W6" t="b">
        <f>IF(H6&gt;0,"True")</f>
        <v>0</v>
      </c>
      <c r="X6" t="b">
        <f>IF(S6&gt;0,"True")</f>
        <v>0</v>
      </c>
      <c r="Y6" t="b">
        <f>IF(T6&gt;0,"True")</f>
        <v>0</v>
      </c>
    </row>
    <row r="7" spans="1:26" x14ac:dyDescent="0.25">
      <c r="A7" t="s">
        <v>35</v>
      </c>
      <c r="F7">
        <v>1</v>
      </c>
      <c r="G7">
        <v>1</v>
      </c>
      <c r="H7" s="6">
        <f t="shared" ref="H7:H71" si="0">SUM(B7:G7)</f>
        <v>2</v>
      </c>
      <c r="I7" s="21"/>
      <c r="J7" s="6"/>
      <c r="K7" s="6"/>
      <c r="L7" s="6"/>
      <c r="M7" s="6"/>
      <c r="N7" s="6"/>
      <c r="O7" s="6"/>
      <c r="P7" s="6"/>
      <c r="Q7" s="6"/>
      <c r="R7" s="6"/>
      <c r="S7" s="10">
        <f t="shared" ref="S7:S71" si="1">SUM(I7:R7)</f>
        <v>0</v>
      </c>
      <c r="T7" s="21">
        <f t="shared" ref="T7:T71" si="2">SUM(H7,S7)</f>
        <v>2</v>
      </c>
      <c r="U7" s="6">
        <f t="shared" ref="U7:U71" si="3">SUM(I7:R7,B7:G7)</f>
        <v>2</v>
      </c>
      <c r="W7" t="str">
        <f t="shared" ref="W7:W71" si="4">IF(H7&gt;0,"True")</f>
        <v>True</v>
      </c>
      <c r="X7" t="b">
        <f t="shared" ref="X7:X71" si="5">IF(S7&gt;0,"True")</f>
        <v>0</v>
      </c>
      <c r="Y7" t="str">
        <f t="shared" ref="Y7:Y71" si="6">IF(T7&gt;0,"True")</f>
        <v>True</v>
      </c>
    </row>
    <row r="8" spans="1:26" x14ac:dyDescent="0.25">
      <c r="A8" t="s">
        <v>1</v>
      </c>
      <c r="G8">
        <v>5</v>
      </c>
      <c r="H8" s="6">
        <f t="shared" si="0"/>
        <v>5</v>
      </c>
      <c r="I8" s="21"/>
      <c r="J8" s="6"/>
      <c r="K8" s="6"/>
      <c r="L8" s="6"/>
      <c r="M8" s="6"/>
      <c r="N8" s="6"/>
      <c r="O8" s="6"/>
      <c r="P8" s="6"/>
      <c r="Q8" s="6"/>
      <c r="R8" s="6"/>
      <c r="S8" s="10">
        <f t="shared" si="1"/>
        <v>0</v>
      </c>
      <c r="T8" s="21">
        <f t="shared" si="2"/>
        <v>5</v>
      </c>
      <c r="U8" s="6">
        <f t="shared" si="3"/>
        <v>5</v>
      </c>
      <c r="W8" t="str">
        <f t="shared" si="4"/>
        <v>True</v>
      </c>
      <c r="X8" t="b">
        <f t="shared" si="5"/>
        <v>0</v>
      </c>
      <c r="Y8" t="str">
        <f t="shared" si="6"/>
        <v>True</v>
      </c>
    </row>
    <row r="9" spans="1:26" x14ac:dyDescent="0.25">
      <c r="A9" t="s">
        <v>2</v>
      </c>
      <c r="G9">
        <v>6</v>
      </c>
      <c r="H9" s="6">
        <f t="shared" si="0"/>
        <v>6</v>
      </c>
      <c r="I9" s="21"/>
      <c r="J9" s="6"/>
      <c r="K9" s="6"/>
      <c r="L9" s="6"/>
      <c r="M9" s="6"/>
      <c r="N9" s="6"/>
      <c r="O9" s="6"/>
      <c r="P9" s="6"/>
      <c r="Q9" s="6"/>
      <c r="R9" s="6"/>
      <c r="S9" s="10">
        <f t="shared" si="1"/>
        <v>0</v>
      </c>
      <c r="T9" s="21">
        <f t="shared" si="2"/>
        <v>6</v>
      </c>
      <c r="U9" s="6">
        <f t="shared" si="3"/>
        <v>6</v>
      </c>
      <c r="W9" t="str">
        <f t="shared" si="4"/>
        <v>True</v>
      </c>
      <c r="X9" t="b">
        <f t="shared" si="5"/>
        <v>0</v>
      </c>
      <c r="Y9" t="str">
        <f t="shared" si="6"/>
        <v>True</v>
      </c>
    </row>
    <row r="10" spans="1:26" x14ac:dyDescent="0.25">
      <c r="A10" t="s">
        <v>3</v>
      </c>
      <c r="H10" s="6">
        <f t="shared" si="0"/>
        <v>0</v>
      </c>
      <c r="I10" s="21"/>
      <c r="J10" s="6"/>
      <c r="K10" s="6"/>
      <c r="L10" s="6"/>
      <c r="M10" s="6"/>
      <c r="N10" s="6"/>
      <c r="O10" s="6"/>
      <c r="P10" s="6"/>
      <c r="Q10" s="6"/>
      <c r="R10" s="6"/>
      <c r="S10" s="10">
        <f t="shared" si="1"/>
        <v>0</v>
      </c>
      <c r="T10" s="21">
        <f t="shared" si="2"/>
        <v>0</v>
      </c>
      <c r="U10" s="6">
        <f t="shared" si="3"/>
        <v>0</v>
      </c>
      <c r="W10" t="b">
        <f t="shared" si="4"/>
        <v>0</v>
      </c>
      <c r="X10" t="b">
        <f t="shared" si="5"/>
        <v>0</v>
      </c>
      <c r="Y10" t="b">
        <f t="shared" si="6"/>
        <v>0</v>
      </c>
    </row>
    <row r="11" spans="1:26" x14ac:dyDescent="0.25">
      <c r="A11" t="s">
        <v>4</v>
      </c>
      <c r="H11" s="6">
        <f t="shared" si="0"/>
        <v>0</v>
      </c>
      <c r="I11" s="21"/>
      <c r="J11" s="6"/>
      <c r="K11" s="6"/>
      <c r="L11" s="6"/>
      <c r="M11" s="6"/>
      <c r="N11" s="6"/>
      <c r="O11" s="6"/>
      <c r="P11" s="6"/>
      <c r="Q11" s="6"/>
      <c r="R11" s="6"/>
      <c r="S11" s="10">
        <f t="shared" si="1"/>
        <v>0</v>
      </c>
      <c r="T11" s="21">
        <f t="shared" si="2"/>
        <v>0</v>
      </c>
      <c r="U11" s="6">
        <f t="shared" si="3"/>
        <v>0</v>
      </c>
      <c r="W11" t="b">
        <f t="shared" si="4"/>
        <v>0</v>
      </c>
      <c r="X11" t="b">
        <f t="shared" si="5"/>
        <v>0</v>
      </c>
      <c r="Y11" t="b">
        <f t="shared" si="6"/>
        <v>0</v>
      </c>
    </row>
    <row r="12" spans="1:26" x14ac:dyDescent="0.25">
      <c r="A12" t="s">
        <v>5</v>
      </c>
      <c r="H12" s="6">
        <f t="shared" si="0"/>
        <v>0</v>
      </c>
      <c r="I12" s="21"/>
      <c r="J12" s="6"/>
      <c r="K12" s="6"/>
      <c r="L12" s="6"/>
      <c r="M12" s="6"/>
      <c r="N12" s="6"/>
      <c r="O12" s="6"/>
      <c r="P12" s="6"/>
      <c r="Q12" s="6"/>
      <c r="R12" s="6"/>
      <c r="S12" s="10">
        <f t="shared" si="1"/>
        <v>0</v>
      </c>
      <c r="T12" s="21">
        <f t="shared" si="2"/>
        <v>0</v>
      </c>
      <c r="U12" s="6">
        <f t="shared" si="3"/>
        <v>0</v>
      </c>
      <c r="W12" t="b">
        <f t="shared" si="4"/>
        <v>0</v>
      </c>
      <c r="X12" t="b">
        <f t="shared" si="5"/>
        <v>0</v>
      </c>
      <c r="Y12" t="b">
        <f t="shared" si="6"/>
        <v>0</v>
      </c>
    </row>
    <row r="13" spans="1:26" x14ac:dyDescent="0.25">
      <c r="A13" t="s">
        <v>6</v>
      </c>
      <c r="H13" s="6">
        <f t="shared" si="0"/>
        <v>0</v>
      </c>
      <c r="I13" s="21"/>
      <c r="J13" s="6"/>
      <c r="K13" s="6"/>
      <c r="L13" s="6"/>
      <c r="M13" s="6"/>
      <c r="N13" s="6"/>
      <c r="O13" s="6"/>
      <c r="P13" s="6"/>
      <c r="Q13" s="6"/>
      <c r="R13" s="6"/>
      <c r="S13" s="10">
        <f t="shared" si="1"/>
        <v>0</v>
      </c>
      <c r="T13" s="21">
        <f t="shared" si="2"/>
        <v>0</v>
      </c>
      <c r="U13" s="6">
        <f t="shared" si="3"/>
        <v>0</v>
      </c>
      <c r="W13" t="b">
        <f t="shared" si="4"/>
        <v>0</v>
      </c>
      <c r="X13" t="b">
        <f t="shared" si="5"/>
        <v>0</v>
      </c>
      <c r="Y13" t="b">
        <f t="shared" si="6"/>
        <v>0</v>
      </c>
    </row>
    <row r="14" spans="1:26" x14ac:dyDescent="0.25">
      <c r="A14" t="s">
        <v>7</v>
      </c>
      <c r="H14" s="6">
        <f t="shared" si="0"/>
        <v>0</v>
      </c>
      <c r="I14" s="21"/>
      <c r="J14" s="6"/>
      <c r="K14" s="6"/>
      <c r="L14" s="6"/>
      <c r="M14" s="6"/>
      <c r="N14" s="6"/>
      <c r="O14" s="6"/>
      <c r="P14" s="6"/>
      <c r="Q14" s="6"/>
      <c r="R14" s="6"/>
      <c r="S14" s="10">
        <f t="shared" si="1"/>
        <v>0</v>
      </c>
      <c r="T14" s="21">
        <f t="shared" si="2"/>
        <v>0</v>
      </c>
      <c r="U14" s="6">
        <f t="shared" si="3"/>
        <v>0</v>
      </c>
      <c r="W14" t="b">
        <f t="shared" si="4"/>
        <v>0</v>
      </c>
      <c r="X14" t="b">
        <f t="shared" si="5"/>
        <v>0</v>
      </c>
      <c r="Y14" t="b">
        <f t="shared" si="6"/>
        <v>0</v>
      </c>
    </row>
    <row r="15" spans="1:26" x14ac:dyDescent="0.25">
      <c r="A15" t="s">
        <v>8</v>
      </c>
      <c r="H15" s="6">
        <f t="shared" si="0"/>
        <v>0</v>
      </c>
      <c r="I15" s="21"/>
      <c r="J15" s="6"/>
      <c r="K15" s="6"/>
      <c r="L15" s="6"/>
      <c r="M15" s="6"/>
      <c r="N15" s="6"/>
      <c r="O15" s="6"/>
      <c r="P15" s="6"/>
      <c r="Q15" s="6"/>
      <c r="R15" s="6"/>
      <c r="S15" s="10">
        <f t="shared" si="1"/>
        <v>0</v>
      </c>
      <c r="T15" s="21">
        <f t="shared" si="2"/>
        <v>0</v>
      </c>
      <c r="U15" s="6">
        <f t="shared" si="3"/>
        <v>0</v>
      </c>
      <c r="W15" t="b">
        <f t="shared" si="4"/>
        <v>0</v>
      </c>
      <c r="X15" t="b">
        <f t="shared" si="5"/>
        <v>0</v>
      </c>
      <c r="Y15" t="b">
        <f t="shared" si="6"/>
        <v>0</v>
      </c>
    </row>
    <row r="16" spans="1:26" x14ac:dyDescent="0.25">
      <c r="A16" t="s">
        <v>9</v>
      </c>
      <c r="G16">
        <v>4</v>
      </c>
      <c r="H16" s="6">
        <f t="shared" si="0"/>
        <v>4</v>
      </c>
      <c r="I16" s="21"/>
      <c r="J16" s="6"/>
      <c r="K16" s="6"/>
      <c r="L16" s="6"/>
      <c r="M16" s="6"/>
      <c r="N16" s="6"/>
      <c r="O16" s="6"/>
      <c r="P16" s="6"/>
      <c r="Q16" s="6"/>
      <c r="R16" s="6"/>
      <c r="S16" s="10">
        <f t="shared" si="1"/>
        <v>0</v>
      </c>
      <c r="T16" s="21">
        <f t="shared" si="2"/>
        <v>4</v>
      </c>
      <c r="U16" s="6">
        <f t="shared" si="3"/>
        <v>4</v>
      </c>
      <c r="W16" t="str">
        <f t="shared" si="4"/>
        <v>True</v>
      </c>
      <c r="X16" t="b">
        <f t="shared" si="5"/>
        <v>0</v>
      </c>
      <c r="Y16" t="str">
        <f t="shared" si="6"/>
        <v>True</v>
      </c>
    </row>
    <row r="17" spans="1:25" x14ac:dyDescent="0.25">
      <c r="A17" t="s">
        <v>10</v>
      </c>
      <c r="H17" s="6">
        <f t="shared" si="0"/>
        <v>0</v>
      </c>
      <c r="I17" s="21"/>
      <c r="J17" s="6"/>
      <c r="K17" s="6"/>
      <c r="L17" s="6"/>
      <c r="M17" s="6"/>
      <c r="N17" s="6"/>
      <c r="O17" s="6"/>
      <c r="P17" s="6"/>
      <c r="Q17" s="6"/>
      <c r="R17" s="6"/>
      <c r="S17" s="10">
        <f t="shared" si="1"/>
        <v>0</v>
      </c>
      <c r="T17" s="21">
        <f t="shared" si="2"/>
        <v>0</v>
      </c>
      <c r="U17" s="6">
        <f t="shared" si="3"/>
        <v>0</v>
      </c>
      <c r="W17" t="b">
        <f t="shared" si="4"/>
        <v>0</v>
      </c>
      <c r="X17" t="b">
        <f t="shared" si="5"/>
        <v>0</v>
      </c>
      <c r="Y17" t="b">
        <f t="shared" si="6"/>
        <v>0</v>
      </c>
    </row>
    <row r="18" spans="1:25" x14ac:dyDescent="0.25">
      <c r="A18" t="s">
        <v>11</v>
      </c>
      <c r="H18" s="6">
        <f t="shared" si="0"/>
        <v>0</v>
      </c>
      <c r="I18" s="21"/>
      <c r="J18" s="6"/>
      <c r="K18" s="6"/>
      <c r="L18" s="6"/>
      <c r="M18" s="6"/>
      <c r="N18" s="6"/>
      <c r="O18" s="6"/>
      <c r="P18" s="6"/>
      <c r="Q18" s="6"/>
      <c r="R18" s="6"/>
      <c r="S18" s="10">
        <f t="shared" si="1"/>
        <v>0</v>
      </c>
      <c r="T18" s="21">
        <f t="shared" si="2"/>
        <v>0</v>
      </c>
      <c r="U18" s="6">
        <f t="shared" si="3"/>
        <v>0</v>
      </c>
      <c r="W18" t="b">
        <f t="shared" si="4"/>
        <v>0</v>
      </c>
      <c r="X18" t="b">
        <f t="shared" si="5"/>
        <v>0</v>
      </c>
      <c r="Y18" t="b">
        <f t="shared" si="6"/>
        <v>0</v>
      </c>
    </row>
    <row r="19" spans="1:25" x14ac:dyDescent="0.25">
      <c r="A19" t="s">
        <v>12</v>
      </c>
      <c r="H19" s="6">
        <f t="shared" si="0"/>
        <v>0</v>
      </c>
      <c r="I19" s="21"/>
      <c r="J19" s="6"/>
      <c r="K19" s="6"/>
      <c r="L19" s="6"/>
      <c r="M19" s="6"/>
      <c r="N19" s="6"/>
      <c r="O19" s="6"/>
      <c r="P19" s="6"/>
      <c r="Q19" s="6"/>
      <c r="R19" s="6"/>
      <c r="S19" s="10">
        <f t="shared" si="1"/>
        <v>0</v>
      </c>
      <c r="T19" s="21">
        <f t="shared" si="2"/>
        <v>0</v>
      </c>
      <c r="U19" s="6">
        <f t="shared" si="3"/>
        <v>0</v>
      </c>
      <c r="W19" t="b">
        <f t="shared" si="4"/>
        <v>0</v>
      </c>
      <c r="X19" t="b">
        <f t="shared" si="5"/>
        <v>0</v>
      </c>
      <c r="Y19" t="b">
        <f t="shared" si="6"/>
        <v>0</v>
      </c>
    </row>
    <row r="20" spans="1:25" x14ac:dyDescent="0.25">
      <c r="A20" t="s">
        <v>13</v>
      </c>
      <c r="D20">
        <v>2</v>
      </c>
      <c r="E20">
        <v>99</v>
      </c>
      <c r="F20">
        <v>4</v>
      </c>
      <c r="H20" s="6">
        <f t="shared" si="0"/>
        <v>105</v>
      </c>
      <c r="I20" s="22">
        <v>145</v>
      </c>
      <c r="J20" s="13">
        <v>235</v>
      </c>
      <c r="K20" s="13">
        <v>40</v>
      </c>
      <c r="L20" s="13">
        <v>26</v>
      </c>
      <c r="M20" s="13">
        <v>22</v>
      </c>
      <c r="N20" s="13">
        <v>5</v>
      </c>
      <c r="O20" s="13">
        <v>1</v>
      </c>
      <c r="P20" s="13">
        <v>18</v>
      </c>
      <c r="Q20" s="13">
        <v>2</v>
      </c>
      <c r="R20" s="13">
        <v>26</v>
      </c>
      <c r="S20" s="10">
        <f t="shared" si="1"/>
        <v>520</v>
      </c>
      <c r="T20" s="21">
        <f t="shared" si="2"/>
        <v>625</v>
      </c>
      <c r="U20" s="6">
        <f t="shared" si="3"/>
        <v>625</v>
      </c>
      <c r="W20" t="str">
        <f t="shared" si="4"/>
        <v>True</v>
      </c>
      <c r="X20" t="str">
        <f t="shared" si="5"/>
        <v>True</v>
      </c>
      <c r="Y20" t="str">
        <f t="shared" si="6"/>
        <v>True</v>
      </c>
    </row>
    <row r="21" spans="1:25" x14ac:dyDescent="0.25">
      <c r="A21" t="s">
        <v>14</v>
      </c>
      <c r="H21" s="6">
        <f t="shared" si="0"/>
        <v>0</v>
      </c>
      <c r="I21" s="21"/>
      <c r="J21" s="6">
        <v>23</v>
      </c>
      <c r="K21" s="6"/>
      <c r="L21" s="6"/>
      <c r="M21" s="6"/>
      <c r="N21" s="6"/>
      <c r="O21" s="6"/>
      <c r="P21" s="6"/>
      <c r="Q21" s="6"/>
      <c r="R21" s="6"/>
      <c r="S21" s="10">
        <f t="shared" si="1"/>
        <v>23</v>
      </c>
      <c r="T21" s="21">
        <f t="shared" si="2"/>
        <v>23</v>
      </c>
      <c r="U21" s="6">
        <f t="shared" si="3"/>
        <v>23</v>
      </c>
      <c r="W21" t="b">
        <f t="shared" si="4"/>
        <v>0</v>
      </c>
      <c r="X21" t="str">
        <f t="shared" si="5"/>
        <v>True</v>
      </c>
      <c r="Y21" t="str">
        <f t="shared" si="6"/>
        <v>True</v>
      </c>
    </row>
    <row r="22" spans="1:25" x14ac:dyDescent="0.25">
      <c r="A22" t="s">
        <v>15</v>
      </c>
      <c r="H22" s="6">
        <f t="shared" si="0"/>
        <v>0</v>
      </c>
      <c r="I22" s="21"/>
      <c r="J22" s="6"/>
      <c r="K22" s="6"/>
      <c r="L22" s="6"/>
      <c r="M22" s="6"/>
      <c r="N22" s="6"/>
      <c r="O22" s="6"/>
      <c r="P22" s="6"/>
      <c r="Q22" s="6"/>
      <c r="R22" s="6"/>
      <c r="S22" s="10">
        <f t="shared" si="1"/>
        <v>0</v>
      </c>
      <c r="T22" s="21">
        <f t="shared" si="2"/>
        <v>0</v>
      </c>
      <c r="U22" s="6">
        <f t="shared" si="3"/>
        <v>0</v>
      </c>
      <c r="W22" t="b">
        <f t="shared" si="4"/>
        <v>0</v>
      </c>
      <c r="X22" t="b">
        <f t="shared" si="5"/>
        <v>0</v>
      </c>
      <c r="Y22" t="b">
        <f t="shared" si="6"/>
        <v>0</v>
      </c>
    </row>
    <row r="23" spans="1:25" x14ac:dyDescent="0.25">
      <c r="A23" t="s">
        <v>16</v>
      </c>
      <c r="H23" s="6">
        <f t="shared" si="0"/>
        <v>0</v>
      </c>
      <c r="I23" s="21"/>
      <c r="J23" s="6"/>
      <c r="K23" s="6"/>
      <c r="L23" s="6"/>
      <c r="M23" s="6"/>
      <c r="N23" s="6"/>
      <c r="O23" s="6"/>
      <c r="P23" s="6"/>
      <c r="Q23" s="6"/>
      <c r="R23" s="6"/>
      <c r="S23" s="10">
        <f t="shared" si="1"/>
        <v>0</v>
      </c>
      <c r="T23" s="21">
        <f t="shared" si="2"/>
        <v>0</v>
      </c>
      <c r="U23" s="6">
        <f t="shared" si="3"/>
        <v>0</v>
      </c>
      <c r="W23" t="b">
        <f t="shared" si="4"/>
        <v>0</v>
      </c>
      <c r="X23" t="b">
        <f t="shared" si="5"/>
        <v>0</v>
      </c>
      <c r="Y23" t="b">
        <f t="shared" si="6"/>
        <v>0</v>
      </c>
    </row>
    <row r="24" spans="1:25" x14ac:dyDescent="0.25">
      <c r="A24" t="s">
        <v>17</v>
      </c>
      <c r="H24" s="6">
        <f t="shared" si="0"/>
        <v>0</v>
      </c>
      <c r="I24" s="21"/>
      <c r="J24" s="6"/>
      <c r="K24" s="6"/>
      <c r="L24" s="6"/>
      <c r="M24" s="6"/>
      <c r="N24" s="6"/>
      <c r="O24" s="6"/>
      <c r="P24" s="6"/>
      <c r="Q24" s="6"/>
      <c r="R24" s="6"/>
      <c r="S24" s="10">
        <f t="shared" si="1"/>
        <v>0</v>
      </c>
      <c r="T24" s="21">
        <f t="shared" si="2"/>
        <v>0</v>
      </c>
      <c r="U24" s="6">
        <f t="shared" si="3"/>
        <v>0</v>
      </c>
      <c r="W24" t="b">
        <f t="shared" si="4"/>
        <v>0</v>
      </c>
      <c r="X24" t="b">
        <f t="shared" si="5"/>
        <v>0</v>
      </c>
      <c r="Y24" t="b">
        <f t="shared" si="6"/>
        <v>0</v>
      </c>
    </row>
    <row r="25" spans="1:25" x14ac:dyDescent="0.25">
      <c r="A25" t="s">
        <v>18</v>
      </c>
      <c r="H25" s="6">
        <f t="shared" si="0"/>
        <v>0</v>
      </c>
      <c r="I25" s="21"/>
      <c r="J25" s="6"/>
      <c r="K25" s="6"/>
      <c r="L25" s="6"/>
      <c r="M25" s="6"/>
      <c r="N25" s="6"/>
      <c r="O25" s="6"/>
      <c r="P25" s="6"/>
      <c r="Q25" s="6"/>
      <c r="R25" s="6"/>
      <c r="S25" s="10">
        <f t="shared" si="1"/>
        <v>0</v>
      </c>
      <c r="T25" s="21">
        <f t="shared" si="2"/>
        <v>0</v>
      </c>
      <c r="U25" s="6">
        <f t="shared" si="3"/>
        <v>0</v>
      </c>
      <c r="W25" t="b">
        <f t="shared" si="4"/>
        <v>0</v>
      </c>
      <c r="X25" t="b">
        <f t="shared" si="5"/>
        <v>0</v>
      </c>
      <c r="Y25" t="b">
        <f t="shared" si="6"/>
        <v>0</v>
      </c>
    </row>
    <row r="26" spans="1:25" x14ac:dyDescent="0.25">
      <c r="A26" t="s">
        <v>19</v>
      </c>
      <c r="G26">
        <v>1</v>
      </c>
      <c r="H26" s="6">
        <f t="shared" si="0"/>
        <v>1</v>
      </c>
      <c r="I26" s="21"/>
      <c r="J26" s="6"/>
      <c r="K26" s="6"/>
      <c r="L26" s="6"/>
      <c r="M26" s="6"/>
      <c r="N26" s="6"/>
      <c r="O26" s="6"/>
      <c r="P26" s="6"/>
      <c r="Q26" s="6"/>
      <c r="R26" s="6"/>
      <c r="S26" s="10">
        <f t="shared" si="1"/>
        <v>0</v>
      </c>
      <c r="T26" s="21">
        <f t="shared" si="2"/>
        <v>1</v>
      </c>
      <c r="U26" s="6">
        <f t="shared" si="3"/>
        <v>1</v>
      </c>
      <c r="W26" t="str">
        <f t="shared" si="4"/>
        <v>True</v>
      </c>
      <c r="X26" t="b">
        <f t="shared" si="5"/>
        <v>0</v>
      </c>
      <c r="Y26" t="str">
        <f t="shared" si="6"/>
        <v>True</v>
      </c>
    </row>
    <row r="27" spans="1:25" x14ac:dyDescent="0.25">
      <c r="A27" t="s">
        <v>20</v>
      </c>
      <c r="G27">
        <v>1</v>
      </c>
      <c r="H27" s="6">
        <f t="shared" si="0"/>
        <v>1</v>
      </c>
      <c r="I27" s="21"/>
      <c r="J27" s="6"/>
      <c r="K27" s="6"/>
      <c r="L27" s="6"/>
      <c r="M27" s="6"/>
      <c r="N27" s="6"/>
      <c r="O27" s="6"/>
      <c r="P27" s="6"/>
      <c r="Q27" s="6"/>
      <c r="R27" s="6"/>
      <c r="S27" s="10">
        <f t="shared" si="1"/>
        <v>0</v>
      </c>
      <c r="T27" s="21">
        <f t="shared" si="2"/>
        <v>1</v>
      </c>
      <c r="U27" s="6">
        <f t="shared" si="3"/>
        <v>1</v>
      </c>
      <c r="W27" t="str">
        <f t="shared" si="4"/>
        <v>True</v>
      </c>
      <c r="X27" t="b">
        <f t="shared" si="5"/>
        <v>0</v>
      </c>
      <c r="Y27" t="str">
        <f t="shared" si="6"/>
        <v>True</v>
      </c>
    </row>
    <row r="28" spans="1:25" x14ac:dyDescent="0.25">
      <c r="A28" t="s">
        <v>21</v>
      </c>
      <c r="H28" s="6">
        <f t="shared" si="0"/>
        <v>0</v>
      </c>
      <c r="I28" s="21"/>
      <c r="J28" s="6"/>
      <c r="K28" s="6"/>
      <c r="L28" s="6"/>
      <c r="M28" s="6"/>
      <c r="N28" s="6"/>
      <c r="O28" s="6"/>
      <c r="P28" s="6"/>
      <c r="Q28" s="6"/>
      <c r="R28" s="6"/>
      <c r="S28" s="10">
        <f t="shared" si="1"/>
        <v>0</v>
      </c>
      <c r="T28" s="21">
        <f t="shared" si="2"/>
        <v>0</v>
      </c>
      <c r="U28" s="6">
        <f t="shared" si="3"/>
        <v>0</v>
      </c>
      <c r="W28" t="b">
        <f t="shared" si="4"/>
        <v>0</v>
      </c>
      <c r="X28" t="b">
        <f t="shared" si="5"/>
        <v>0</v>
      </c>
      <c r="Y28" t="b">
        <f t="shared" si="6"/>
        <v>0</v>
      </c>
    </row>
    <row r="29" spans="1:25" x14ac:dyDescent="0.25">
      <c r="A29" t="s">
        <v>22</v>
      </c>
      <c r="H29" s="6">
        <f t="shared" si="0"/>
        <v>0</v>
      </c>
      <c r="I29" s="21"/>
      <c r="J29" s="6"/>
      <c r="K29" s="6"/>
      <c r="L29" s="6"/>
      <c r="M29" s="6"/>
      <c r="N29" s="6"/>
      <c r="O29" s="6"/>
      <c r="P29" s="6"/>
      <c r="Q29" s="6"/>
      <c r="R29" s="6"/>
      <c r="S29" s="10">
        <f t="shared" si="1"/>
        <v>0</v>
      </c>
      <c r="T29" s="21">
        <f t="shared" si="2"/>
        <v>0</v>
      </c>
      <c r="U29" s="6">
        <f t="shared" si="3"/>
        <v>0</v>
      </c>
      <c r="W29" t="b">
        <f t="shared" si="4"/>
        <v>0</v>
      </c>
      <c r="X29" t="b">
        <f t="shared" si="5"/>
        <v>0</v>
      </c>
      <c r="Y29" t="b">
        <f t="shared" si="6"/>
        <v>0</v>
      </c>
    </row>
    <row r="30" spans="1:25" x14ac:dyDescent="0.25">
      <c r="A30" t="s">
        <v>23</v>
      </c>
      <c r="H30" s="6">
        <f t="shared" si="0"/>
        <v>0</v>
      </c>
      <c r="I30" s="21"/>
      <c r="J30" s="6"/>
      <c r="K30" s="6"/>
      <c r="L30" s="6"/>
      <c r="M30" s="6"/>
      <c r="N30" s="6"/>
      <c r="O30" s="6"/>
      <c r="P30" s="6"/>
      <c r="Q30" s="6"/>
      <c r="R30" s="6"/>
      <c r="S30" s="10">
        <f t="shared" si="1"/>
        <v>0</v>
      </c>
      <c r="T30" s="21">
        <f t="shared" si="2"/>
        <v>0</v>
      </c>
      <c r="U30" s="6">
        <f t="shared" si="3"/>
        <v>0</v>
      </c>
      <c r="W30" t="b">
        <f t="shared" si="4"/>
        <v>0</v>
      </c>
      <c r="X30" t="b">
        <f t="shared" si="5"/>
        <v>0</v>
      </c>
      <c r="Y30" t="b">
        <f t="shared" si="6"/>
        <v>0</v>
      </c>
    </row>
    <row r="31" spans="1:25" x14ac:dyDescent="0.25">
      <c r="A31" t="s">
        <v>24</v>
      </c>
      <c r="C31">
        <v>1</v>
      </c>
      <c r="H31" s="6">
        <f t="shared" si="0"/>
        <v>1</v>
      </c>
      <c r="I31" s="21"/>
      <c r="J31" s="6">
        <v>1</v>
      </c>
      <c r="K31" s="6"/>
      <c r="L31" s="6"/>
      <c r="M31" s="6"/>
      <c r="N31" s="6"/>
      <c r="O31" s="6"/>
      <c r="P31" s="6"/>
      <c r="Q31" s="6"/>
      <c r="R31" s="6"/>
      <c r="S31" s="10">
        <f t="shared" si="1"/>
        <v>1</v>
      </c>
      <c r="T31" s="21">
        <f t="shared" si="2"/>
        <v>2</v>
      </c>
      <c r="U31" s="6">
        <f t="shared" si="3"/>
        <v>2</v>
      </c>
      <c r="W31" t="str">
        <f t="shared" si="4"/>
        <v>True</v>
      </c>
      <c r="X31" t="str">
        <f t="shared" si="5"/>
        <v>True</v>
      </c>
      <c r="Y31" t="str">
        <f t="shared" si="6"/>
        <v>True</v>
      </c>
    </row>
    <row r="32" spans="1:25" x14ac:dyDescent="0.25">
      <c r="A32" t="s">
        <v>209</v>
      </c>
      <c r="H32" s="6">
        <f t="shared" si="0"/>
        <v>0</v>
      </c>
      <c r="I32" s="21">
        <v>8</v>
      </c>
      <c r="J32" s="6">
        <v>6</v>
      </c>
      <c r="K32" s="6">
        <v>7</v>
      </c>
      <c r="L32" s="6">
        <v>1</v>
      </c>
      <c r="M32" s="6">
        <v>8</v>
      </c>
      <c r="N32" s="6">
        <v>1</v>
      </c>
      <c r="O32" s="6"/>
      <c r="P32" s="6">
        <v>1</v>
      </c>
      <c r="Q32" s="6">
        <v>1</v>
      </c>
      <c r="R32" s="6"/>
      <c r="S32" s="10">
        <v>17</v>
      </c>
      <c r="T32" s="21">
        <f t="shared" si="2"/>
        <v>17</v>
      </c>
      <c r="U32" s="6">
        <f t="shared" si="3"/>
        <v>33</v>
      </c>
      <c r="W32" t="b">
        <f t="shared" si="4"/>
        <v>0</v>
      </c>
      <c r="X32" t="str">
        <f t="shared" si="5"/>
        <v>True</v>
      </c>
      <c r="Y32" t="str">
        <f t="shared" si="6"/>
        <v>True</v>
      </c>
    </row>
    <row r="33" spans="1:25" x14ac:dyDescent="0.25">
      <c r="A33" t="s">
        <v>25</v>
      </c>
      <c r="H33" s="6">
        <f t="shared" si="0"/>
        <v>0</v>
      </c>
      <c r="I33" s="21"/>
      <c r="J33" s="6"/>
      <c r="K33" s="6"/>
      <c r="L33" s="6"/>
      <c r="M33" s="6"/>
      <c r="N33" s="6"/>
      <c r="O33" s="6"/>
      <c r="P33" s="6"/>
      <c r="Q33" s="6"/>
      <c r="R33" s="6"/>
      <c r="S33" s="10">
        <f t="shared" si="1"/>
        <v>0</v>
      </c>
      <c r="T33" s="21">
        <f t="shared" si="2"/>
        <v>0</v>
      </c>
      <c r="U33" s="6">
        <f t="shared" si="3"/>
        <v>0</v>
      </c>
      <c r="W33" t="b">
        <f t="shared" si="4"/>
        <v>0</v>
      </c>
      <c r="X33" t="b">
        <f t="shared" si="5"/>
        <v>0</v>
      </c>
      <c r="Y33" t="b">
        <f t="shared" si="6"/>
        <v>0</v>
      </c>
    </row>
    <row r="34" spans="1:25" x14ac:dyDescent="0.25">
      <c r="A34" t="s">
        <v>26</v>
      </c>
      <c r="H34" s="6">
        <f t="shared" si="0"/>
        <v>0</v>
      </c>
      <c r="I34" s="21"/>
      <c r="J34" s="6"/>
      <c r="K34" s="6"/>
      <c r="L34" s="6"/>
      <c r="M34" s="6"/>
      <c r="N34" s="6"/>
      <c r="O34" s="6"/>
      <c r="P34" s="6"/>
      <c r="Q34" s="6"/>
      <c r="R34" s="6"/>
      <c r="S34" s="10">
        <f t="shared" si="1"/>
        <v>0</v>
      </c>
      <c r="T34" s="21">
        <f t="shared" si="2"/>
        <v>0</v>
      </c>
      <c r="U34" s="6">
        <f t="shared" si="3"/>
        <v>0</v>
      </c>
      <c r="W34" t="b">
        <f t="shared" si="4"/>
        <v>0</v>
      </c>
      <c r="X34" t="b">
        <f t="shared" si="5"/>
        <v>0</v>
      </c>
      <c r="Y34" t="b">
        <f t="shared" si="6"/>
        <v>0</v>
      </c>
    </row>
    <row r="35" spans="1:25" x14ac:dyDescent="0.25">
      <c r="A35" t="s">
        <v>27</v>
      </c>
      <c r="H35" s="6">
        <f t="shared" si="0"/>
        <v>0</v>
      </c>
      <c r="I35" s="21"/>
      <c r="J35" s="6">
        <v>1</v>
      </c>
      <c r="K35" s="6"/>
      <c r="L35" s="6"/>
      <c r="M35" s="6"/>
      <c r="N35" s="6"/>
      <c r="O35" s="6"/>
      <c r="P35" s="6"/>
      <c r="Q35" s="6"/>
      <c r="R35" s="6"/>
      <c r="S35" s="10">
        <f t="shared" si="1"/>
        <v>1</v>
      </c>
      <c r="T35" s="21">
        <f t="shared" si="2"/>
        <v>1</v>
      </c>
      <c r="U35" s="6">
        <f t="shared" si="3"/>
        <v>1</v>
      </c>
      <c r="W35" t="b">
        <f t="shared" si="4"/>
        <v>0</v>
      </c>
      <c r="X35" t="str">
        <f t="shared" si="5"/>
        <v>True</v>
      </c>
      <c r="Y35" t="str">
        <f t="shared" si="6"/>
        <v>True</v>
      </c>
    </row>
    <row r="36" spans="1:25" x14ac:dyDescent="0.25">
      <c r="A36" t="s">
        <v>28</v>
      </c>
      <c r="B36">
        <v>3</v>
      </c>
      <c r="C36">
        <v>2</v>
      </c>
      <c r="F36">
        <v>1</v>
      </c>
      <c r="H36" s="6">
        <f t="shared" si="0"/>
        <v>6</v>
      </c>
      <c r="I36" s="21"/>
      <c r="J36" s="6">
        <v>1</v>
      </c>
      <c r="K36" s="6"/>
      <c r="L36" s="6"/>
      <c r="M36" s="6"/>
      <c r="N36" s="6"/>
      <c r="O36" s="6">
        <v>1</v>
      </c>
      <c r="P36" s="6"/>
      <c r="Q36" s="6"/>
      <c r="R36" s="6"/>
      <c r="S36" s="10">
        <f t="shared" si="1"/>
        <v>2</v>
      </c>
      <c r="T36" s="21">
        <f t="shared" si="2"/>
        <v>8</v>
      </c>
      <c r="U36" s="6">
        <f t="shared" si="3"/>
        <v>8</v>
      </c>
      <c r="W36" t="str">
        <f t="shared" si="4"/>
        <v>True</v>
      </c>
      <c r="X36" t="str">
        <f t="shared" si="5"/>
        <v>True</v>
      </c>
      <c r="Y36" t="str">
        <f t="shared" si="6"/>
        <v>True</v>
      </c>
    </row>
    <row r="37" spans="1:25" x14ac:dyDescent="0.25">
      <c r="A37" t="s">
        <v>29</v>
      </c>
      <c r="D37">
        <v>1</v>
      </c>
      <c r="G37">
        <v>1</v>
      </c>
      <c r="H37" s="6">
        <f t="shared" si="0"/>
        <v>2</v>
      </c>
      <c r="I37" s="21"/>
      <c r="J37" s="6"/>
      <c r="K37" s="6"/>
      <c r="L37" s="6">
        <v>2</v>
      </c>
      <c r="M37" s="6"/>
      <c r="N37" s="6"/>
      <c r="O37" s="6"/>
      <c r="P37" s="6">
        <v>1</v>
      </c>
      <c r="Q37" s="6"/>
      <c r="R37" s="6"/>
      <c r="S37" s="10">
        <f t="shared" si="1"/>
        <v>3</v>
      </c>
      <c r="T37" s="21">
        <f t="shared" si="2"/>
        <v>5</v>
      </c>
      <c r="U37" s="6">
        <f t="shared" si="3"/>
        <v>5</v>
      </c>
      <c r="W37" t="str">
        <f t="shared" si="4"/>
        <v>True</v>
      </c>
      <c r="X37" t="str">
        <f t="shared" si="5"/>
        <v>True</v>
      </c>
      <c r="Y37" t="str">
        <f t="shared" si="6"/>
        <v>True</v>
      </c>
    </row>
    <row r="38" spans="1:25" x14ac:dyDescent="0.25">
      <c r="A38" t="s">
        <v>30</v>
      </c>
      <c r="B38">
        <v>2</v>
      </c>
      <c r="F38">
        <v>1</v>
      </c>
      <c r="H38" s="6">
        <f t="shared" si="0"/>
        <v>3</v>
      </c>
      <c r="I38" s="21">
        <v>1</v>
      </c>
      <c r="J38" s="6"/>
      <c r="K38" s="6"/>
      <c r="L38" s="6"/>
      <c r="M38" s="6"/>
      <c r="N38" s="6"/>
      <c r="O38" s="6"/>
      <c r="P38" s="6"/>
      <c r="Q38" s="6"/>
      <c r="R38" s="6">
        <v>1</v>
      </c>
      <c r="S38" s="10">
        <f t="shared" si="1"/>
        <v>2</v>
      </c>
      <c r="T38" s="21">
        <f t="shared" si="2"/>
        <v>5</v>
      </c>
      <c r="U38" s="6">
        <f t="shared" si="3"/>
        <v>5</v>
      </c>
      <c r="W38" t="str">
        <f t="shared" si="4"/>
        <v>True</v>
      </c>
      <c r="X38" t="str">
        <f t="shared" si="5"/>
        <v>True</v>
      </c>
      <c r="Y38" t="str">
        <f t="shared" si="6"/>
        <v>True</v>
      </c>
    </row>
    <row r="39" spans="1:25" x14ac:dyDescent="0.25">
      <c r="A39" t="s">
        <v>31</v>
      </c>
      <c r="H39" s="6">
        <f t="shared" si="0"/>
        <v>0</v>
      </c>
      <c r="I39" s="21"/>
      <c r="J39" s="6">
        <v>1</v>
      </c>
      <c r="K39" s="6"/>
      <c r="L39" s="6"/>
      <c r="M39" s="6"/>
      <c r="N39" s="6"/>
      <c r="O39" s="6"/>
      <c r="P39" s="6"/>
      <c r="Q39" s="6"/>
      <c r="R39" s="6"/>
      <c r="S39" s="10">
        <f t="shared" si="1"/>
        <v>1</v>
      </c>
      <c r="T39" s="21">
        <f t="shared" si="2"/>
        <v>1</v>
      </c>
      <c r="U39" s="6">
        <f t="shared" si="3"/>
        <v>1</v>
      </c>
    </row>
    <row r="40" spans="1:25" x14ac:dyDescent="0.25">
      <c r="A40" t="s">
        <v>32</v>
      </c>
      <c r="D40">
        <v>3</v>
      </c>
      <c r="F40">
        <v>4</v>
      </c>
      <c r="H40" s="6">
        <f t="shared" si="0"/>
        <v>7</v>
      </c>
      <c r="I40" s="21">
        <v>4</v>
      </c>
      <c r="J40" s="6"/>
      <c r="K40" s="6"/>
      <c r="L40" s="6"/>
      <c r="M40" s="6"/>
      <c r="N40" s="6"/>
      <c r="O40" s="6"/>
      <c r="P40" s="6"/>
      <c r="Q40" s="6"/>
      <c r="R40" s="6"/>
      <c r="S40" s="10">
        <f t="shared" si="1"/>
        <v>4</v>
      </c>
      <c r="T40" s="21">
        <f t="shared" si="2"/>
        <v>11</v>
      </c>
      <c r="U40" s="6">
        <f t="shared" si="3"/>
        <v>11</v>
      </c>
      <c r="W40" t="str">
        <f t="shared" si="4"/>
        <v>True</v>
      </c>
      <c r="X40" t="str">
        <f t="shared" si="5"/>
        <v>True</v>
      </c>
      <c r="Y40" t="str">
        <f t="shared" si="6"/>
        <v>True</v>
      </c>
    </row>
    <row r="41" spans="1:25" x14ac:dyDescent="0.25">
      <c r="A41" t="s">
        <v>277</v>
      </c>
      <c r="B41">
        <v>6</v>
      </c>
      <c r="C41">
        <v>11</v>
      </c>
      <c r="E41">
        <v>11</v>
      </c>
      <c r="G41">
        <v>2</v>
      </c>
      <c r="H41" s="6">
        <f t="shared" si="0"/>
        <v>30</v>
      </c>
      <c r="I41" s="21">
        <v>2</v>
      </c>
      <c r="J41" s="6">
        <v>5</v>
      </c>
      <c r="K41" s="6"/>
      <c r="L41" s="6"/>
      <c r="M41" s="6"/>
      <c r="N41" s="6">
        <v>2</v>
      </c>
      <c r="O41" s="6">
        <v>1</v>
      </c>
      <c r="P41" s="6"/>
      <c r="Q41" s="6"/>
      <c r="R41" s="6">
        <v>1</v>
      </c>
      <c r="S41" s="10">
        <f t="shared" si="1"/>
        <v>11</v>
      </c>
      <c r="T41" s="21">
        <f t="shared" si="2"/>
        <v>41</v>
      </c>
      <c r="U41" s="6">
        <f t="shared" si="3"/>
        <v>41</v>
      </c>
      <c r="W41" t="str">
        <f t="shared" si="4"/>
        <v>True</v>
      </c>
      <c r="X41" t="str">
        <f t="shared" si="5"/>
        <v>True</v>
      </c>
      <c r="Y41" t="str">
        <f t="shared" si="6"/>
        <v>True</v>
      </c>
    </row>
    <row r="42" spans="1:25" x14ac:dyDescent="0.25">
      <c r="A42" t="s">
        <v>33</v>
      </c>
      <c r="H42" s="6">
        <f t="shared" si="0"/>
        <v>0</v>
      </c>
      <c r="I42" s="21"/>
      <c r="J42" s="6"/>
      <c r="K42" s="6"/>
      <c r="L42" s="6"/>
      <c r="M42" s="6"/>
      <c r="N42" s="6"/>
      <c r="O42" s="6"/>
      <c r="P42" s="6"/>
      <c r="Q42" s="6"/>
      <c r="R42" s="6"/>
      <c r="S42" s="10">
        <f t="shared" si="1"/>
        <v>0</v>
      </c>
      <c r="T42" s="21">
        <f t="shared" si="2"/>
        <v>0</v>
      </c>
      <c r="U42" s="6">
        <f t="shared" si="3"/>
        <v>0</v>
      </c>
      <c r="W42" t="b">
        <f t="shared" si="4"/>
        <v>0</v>
      </c>
      <c r="X42" t="b">
        <f t="shared" si="5"/>
        <v>0</v>
      </c>
      <c r="Y42" t="b">
        <f t="shared" si="6"/>
        <v>0</v>
      </c>
    </row>
    <row r="43" spans="1:25" x14ac:dyDescent="0.25">
      <c r="A43" t="s">
        <v>34</v>
      </c>
      <c r="C43">
        <v>1</v>
      </c>
      <c r="E43">
        <v>1</v>
      </c>
      <c r="G43">
        <v>2</v>
      </c>
      <c r="H43" s="6">
        <f t="shared" si="0"/>
        <v>4</v>
      </c>
      <c r="I43" s="21"/>
      <c r="J43" s="6">
        <v>2</v>
      </c>
      <c r="K43" s="23">
        <v>1</v>
      </c>
      <c r="L43" s="6"/>
      <c r="M43" s="6"/>
      <c r="N43" s="6">
        <v>1</v>
      </c>
      <c r="O43" s="6">
        <v>1</v>
      </c>
      <c r="P43" s="6"/>
      <c r="Q43" s="6"/>
      <c r="R43" s="6"/>
      <c r="S43" s="10">
        <f t="shared" si="1"/>
        <v>5</v>
      </c>
      <c r="T43" s="21">
        <f t="shared" si="2"/>
        <v>9</v>
      </c>
      <c r="U43" s="6">
        <f t="shared" si="3"/>
        <v>9</v>
      </c>
      <c r="W43" t="str">
        <f t="shared" si="4"/>
        <v>True</v>
      </c>
      <c r="X43" t="str">
        <f t="shared" si="5"/>
        <v>True</v>
      </c>
      <c r="Y43" t="str">
        <f t="shared" si="6"/>
        <v>True</v>
      </c>
    </row>
    <row r="44" spans="1:25" x14ac:dyDescent="0.25">
      <c r="A44" t="s">
        <v>37</v>
      </c>
      <c r="H44" s="6">
        <f t="shared" si="0"/>
        <v>0</v>
      </c>
      <c r="I44" s="21"/>
      <c r="J44" s="6"/>
      <c r="K44" s="6"/>
      <c r="L44" s="6"/>
      <c r="M44" s="6"/>
      <c r="N44" s="6"/>
      <c r="O44" s="6"/>
      <c r="P44" s="6"/>
      <c r="Q44" s="6"/>
      <c r="R44" s="6"/>
      <c r="S44" s="10">
        <f t="shared" si="1"/>
        <v>0</v>
      </c>
      <c r="T44" s="21">
        <f t="shared" si="2"/>
        <v>0</v>
      </c>
      <c r="U44" s="6">
        <f t="shared" si="3"/>
        <v>0</v>
      </c>
      <c r="W44" t="b">
        <f t="shared" si="4"/>
        <v>0</v>
      </c>
      <c r="X44" t="b">
        <f t="shared" si="5"/>
        <v>0</v>
      </c>
      <c r="Y44" t="b">
        <f t="shared" si="6"/>
        <v>0</v>
      </c>
    </row>
    <row r="45" spans="1:25" x14ac:dyDescent="0.25">
      <c r="A45" t="s">
        <v>36</v>
      </c>
      <c r="H45" s="6">
        <f t="shared" si="0"/>
        <v>0</v>
      </c>
      <c r="I45" s="21"/>
      <c r="J45" s="6"/>
      <c r="K45" s="6"/>
      <c r="L45" s="6"/>
      <c r="M45" s="6"/>
      <c r="N45" s="6"/>
      <c r="O45" s="6"/>
      <c r="P45" s="6"/>
      <c r="Q45" s="6"/>
      <c r="R45" s="6"/>
      <c r="S45" s="10">
        <f t="shared" si="1"/>
        <v>0</v>
      </c>
      <c r="T45" s="21">
        <f t="shared" si="2"/>
        <v>0</v>
      </c>
      <c r="U45" s="6">
        <f t="shared" si="3"/>
        <v>0</v>
      </c>
      <c r="W45" t="b">
        <f t="shared" si="4"/>
        <v>0</v>
      </c>
      <c r="X45" t="b">
        <f t="shared" si="5"/>
        <v>0</v>
      </c>
      <c r="Y45" t="b">
        <f t="shared" si="6"/>
        <v>0</v>
      </c>
    </row>
    <row r="46" spans="1:25" x14ac:dyDescent="0.25">
      <c r="A46" t="s">
        <v>38</v>
      </c>
      <c r="H46" s="6">
        <f t="shared" si="0"/>
        <v>0</v>
      </c>
      <c r="I46" s="21"/>
      <c r="J46" s="6"/>
      <c r="K46" s="6"/>
      <c r="L46" s="6"/>
      <c r="M46" s="6"/>
      <c r="N46" s="6"/>
      <c r="O46" s="6"/>
      <c r="P46" s="6"/>
      <c r="Q46" s="6"/>
      <c r="R46" s="6"/>
      <c r="S46" s="10">
        <f t="shared" si="1"/>
        <v>0</v>
      </c>
      <c r="T46" s="21">
        <f t="shared" si="2"/>
        <v>0</v>
      </c>
      <c r="U46" s="6">
        <f t="shared" si="3"/>
        <v>0</v>
      </c>
      <c r="W46" t="b">
        <f t="shared" si="4"/>
        <v>0</v>
      </c>
      <c r="X46" t="b">
        <f t="shared" si="5"/>
        <v>0</v>
      </c>
      <c r="Y46" t="b">
        <f t="shared" si="6"/>
        <v>0</v>
      </c>
    </row>
    <row r="47" spans="1:25" x14ac:dyDescent="0.25">
      <c r="A47" t="s">
        <v>39</v>
      </c>
      <c r="G47">
        <v>3</v>
      </c>
      <c r="H47" s="6">
        <f t="shared" si="0"/>
        <v>3</v>
      </c>
      <c r="I47" s="21"/>
      <c r="J47" s="6"/>
      <c r="K47" s="6"/>
      <c r="L47" s="6"/>
      <c r="M47" s="6"/>
      <c r="N47" s="6"/>
      <c r="O47" s="6"/>
      <c r="P47" s="6"/>
      <c r="Q47" s="6"/>
      <c r="R47" s="6"/>
      <c r="S47" s="10">
        <f t="shared" si="1"/>
        <v>0</v>
      </c>
      <c r="T47" s="21">
        <f t="shared" si="2"/>
        <v>3</v>
      </c>
      <c r="U47" s="6">
        <f t="shared" si="3"/>
        <v>3</v>
      </c>
      <c r="W47" t="str">
        <f t="shared" si="4"/>
        <v>True</v>
      </c>
      <c r="X47" t="b">
        <f t="shared" si="5"/>
        <v>0</v>
      </c>
      <c r="Y47" t="str">
        <f t="shared" si="6"/>
        <v>True</v>
      </c>
    </row>
    <row r="48" spans="1:25" x14ac:dyDescent="0.25">
      <c r="A48" t="s">
        <v>40</v>
      </c>
      <c r="B48">
        <v>53</v>
      </c>
      <c r="C48">
        <v>14</v>
      </c>
      <c r="E48">
        <v>13</v>
      </c>
      <c r="F48">
        <v>85</v>
      </c>
      <c r="H48" s="6">
        <f t="shared" si="0"/>
        <v>165</v>
      </c>
      <c r="I48" s="21"/>
      <c r="J48" s="6"/>
      <c r="K48" s="6"/>
      <c r="L48" s="6"/>
      <c r="M48" s="6"/>
      <c r="N48" s="6"/>
      <c r="O48" s="6"/>
      <c r="P48" s="6"/>
      <c r="Q48" s="6"/>
      <c r="R48" s="6"/>
      <c r="S48" s="10">
        <f t="shared" si="1"/>
        <v>0</v>
      </c>
      <c r="T48" s="21">
        <f t="shared" si="2"/>
        <v>165</v>
      </c>
      <c r="U48" s="6">
        <f t="shared" si="3"/>
        <v>165</v>
      </c>
      <c r="W48" t="str">
        <f t="shared" si="4"/>
        <v>True</v>
      </c>
      <c r="X48" t="b">
        <f t="shared" si="5"/>
        <v>0</v>
      </c>
      <c r="Y48" t="str">
        <f t="shared" si="6"/>
        <v>True</v>
      </c>
    </row>
    <row r="49" spans="1:25" x14ac:dyDescent="0.25">
      <c r="A49" t="s">
        <v>41</v>
      </c>
      <c r="H49" s="6">
        <f t="shared" si="0"/>
        <v>0</v>
      </c>
      <c r="I49" s="21"/>
      <c r="J49" s="6"/>
      <c r="K49" s="6"/>
      <c r="L49" s="6"/>
      <c r="M49" s="6"/>
      <c r="N49" s="6"/>
      <c r="O49" s="6"/>
      <c r="P49" s="6"/>
      <c r="Q49" s="6"/>
      <c r="R49" s="6"/>
      <c r="S49" s="10">
        <f t="shared" si="1"/>
        <v>0</v>
      </c>
      <c r="T49" s="21">
        <f t="shared" si="2"/>
        <v>0</v>
      </c>
      <c r="U49" s="6">
        <f t="shared" si="3"/>
        <v>0</v>
      </c>
      <c r="W49" t="b">
        <f t="shared" si="4"/>
        <v>0</v>
      </c>
      <c r="X49" t="b">
        <f t="shared" si="5"/>
        <v>0</v>
      </c>
      <c r="Y49" t="b">
        <f t="shared" si="6"/>
        <v>0</v>
      </c>
    </row>
    <row r="50" spans="1:25" x14ac:dyDescent="0.25">
      <c r="A50" t="s">
        <v>42</v>
      </c>
      <c r="H50" s="6">
        <f t="shared" si="0"/>
        <v>0</v>
      </c>
      <c r="I50" s="21"/>
      <c r="J50" s="6"/>
      <c r="K50" s="6"/>
      <c r="L50" s="6"/>
      <c r="M50" s="6"/>
      <c r="N50" s="6"/>
      <c r="O50" s="6"/>
      <c r="P50" s="6"/>
      <c r="Q50" s="6"/>
      <c r="R50" s="6"/>
      <c r="S50" s="10">
        <f t="shared" si="1"/>
        <v>0</v>
      </c>
      <c r="T50" s="21">
        <f t="shared" si="2"/>
        <v>0</v>
      </c>
      <c r="U50" s="6">
        <f t="shared" si="3"/>
        <v>0</v>
      </c>
      <c r="W50" t="b">
        <f t="shared" si="4"/>
        <v>0</v>
      </c>
      <c r="X50" t="b">
        <f t="shared" si="5"/>
        <v>0</v>
      </c>
      <c r="Y50" t="b">
        <f t="shared" si="6"/>
        <v>0</v>
      </c>
    </row>
    <row r="51" spans="1:25" x14ac:dyDescent="0.25">
      <c r="A51" t="s">
        <v>160</v>
      </c>
      <c r="E51">
        <v>4</v>
      </c>
      <c r="H51" s="6">
        <f t="shared" si="0"/>
        <v>4</v>
      </c>
      <c r="I51" s="21"/>
      <c r="J51" s="6"/>
      <c r="K51" s="6"/>
      <c r="L51" s="6"/>
      <c r="M51" s="6"/>
      <c r="N51" s="6"/>
      <c r="O51" s="6"/>
      <c r="P51" s="6"/>
      <c r="Q51" s="6"/>
      <c r="R51" s="6"/>
      <c r="S51" s="10">
        <f t="shared" si="1"/>
        <v>0</v>
      </c>
      <c r="T51" s="21">
        <f t="shared" si="2"/>
        <v>4</v>
      </c>
      <c r="U51" s="6">
        <f t="shared" si="3"/>
        <v>4</v>
      </c>
      <c r="W51" t="str">
        <f t="shared" si="4"/>
        <v>True</v>
      </c>
      <c r="X51" t="b">
        <f t="shared" si="5"/>
        <v>0</v>
      </c>
      <c r="Y51" t="str">
        <f t="shared" si="6"/>
        <v>True</v>
      </c>
    </row>
    <row r="52" spans="1:25" x14ac:dyDescent="0.25">
      <c r="A52" t="s">
        <v>43</v>
      </c>
      <c r="H52" s="6">
        <f t="shared" si="0"/>
        <v>0</v>
      </c>
      <c r="I52" s="21"/>
      <c r="J52" s="6"/>
      <c r="K52" s="6"/>
      <c r="L52" s="6"/>
      <c r="M52" s="6"/>
      <c r="N52" s="6"/>
      <c r="O52" s="6"/>
      <c r="P52" s="6"/>
      <c r="Q52" s="6"/>
      <c r="R52" s="6"/>
      <c r="S52" s="10">
        <f t="shared" si="1"/>
        <v>0</v>
      </c>
      <c r="T52" s="21">
        <f t="shared" si="2"/>
        <v>0</v>
      </c>
      <c r="U52" s="6">
        <f t="shared" si="3"/>
        <v>0</v>
      </c>
      <c r="W52" t="b">
        <f t="shared" si="4"/>
        <v>0</v>
      </c>
      <c r="X52" t="b">
        <f t="shared" si="5"/>
        <v>0</v>
      </c>
      <c r="Y52" t="b">
        <f t="shared" si="6"/>
        <v>0</v>
      </c>
    </row>
    <row r="53" spans="1:25" x14ac:dyDescent="0.25">
      <c r="A53" t="s">
        <v>44</v>
      </c>
      <c r="H53" s="6">
        <f t="shared" si="0"/>
        <v>0</v>
      </c>
      <c r="I53" s="21"/>
      <c r="J53" s="6"/>
      <c r="K53" s="6"/>
      <c r="L53" s="6"/>
      <c r="M53" s="6"/>
      <c r="N53" s="6"/>
      <c r="O53" s="6"/>
      <c r="P53" s="6"/>
      <c r="Q53" s="6"/>
      <c r="R53" s="6"/>
      <c r="S53" s="10">
        <f t="shared" si="1"/>
        <v>0</v>
      </c>
      <c r="T53" s="21">
        <f t="shared" si="2"/>
        <v>0</v>
      </c>
      <c r="U53" s="6">
        <f t="shared" si="3"/>
        <v>0</v>
      </c>
      <c r="W53" t="b">
        <f t="shared" si="4"/>
        <v>0</v>
      </c>
      <c r="X53" t="b">
        <f t="shared" si="5"/>
        <v>0</v>
      </c>
      <c r="Y53" t="b">
        <f t="shared" si="6"/>
        <v>0</v>
      </c>
    </row>
    <row r="54" spans="1:25" x14ac:dyDescent="0.25">
      <c r="A54" t="s">
        <v>45</v>
      </c>
      <c r="B54">
        <v>39</v>
      </c>
      <c r="H54" s="6">
        <f t="shared" si="0"/>
        <v>39</v>
      </c>
      <c r="I54" s="21"/>
      <c r="J54" s="6"/>
      <c r="K54" s="6"/>
      <c r="L54" s="6"/>
      <c r="M54" s="6"/>
      <c r="N54" s="6"/>
      <c r="O54" s="6"/>
      <c r="P54" s="6"/>
      <c r="Q54" s="6"/>
      <c r="R54" s="6"/>
      <c r="S54" s="10">
        <f t="shared" si="1"/>
        <v>0</v>
      </c>
      <c r="T54" s="21">
        <f t="shared" si="2"/>
        <v>39</v>
      </c>
      <c r="U54" s="6">
        <f t="shared" si="3"/>
        <v>39</v>
      </c>
      <c r="W54" t="str">
        <f t="shared" si="4"/>
        <v>True</v>
      </c>
      <c r="X54" t="b">
        <f t="shared" si="5"/>
        <v>0</v>
      </c>
      <c r="Y54" t="str">
        <f t="shared" si="6"/>
        <v>True</v>
      </c>
    </row>
    <row r="55" spans="1:25" x14ac:dyDescent="0.25">
      <c r="A55" t="s">
        <v>46</v>
      </c>
      <c r="H55" s="6">
        <f t="shared" si="0"/>
        <v>0</v>
      </c>
      <c r="I55" s="21"/>
      <c r="J55" s="6"/>
      <c r="K55" s="6"/>
      <c r="L55" s="6"/>
      <c r="M55" s="6"/>
      <c r="N55" s="6"/>
      <c r="O55" s="6"/>
      <c r="P55" s="6"/>
      <c r="Q55" s="6"/>
      <c r="R55" s="6"/>
      <c r="S55" s="10">
        <f t="shared" si="1"/>
        <v>0</v>
      </c>
      <c r="T55" s="21">
        <f t="shared" si="2"/>
        <v>0</v>
      </c>
      <c r="U55" s="6">
        <f t="shared" si="3"/>
        <v>0</v>
      </c>
      <c r="W55" t="b">
        <f t="shared" si="4"/>
        <v>0</v>
      </c>
      <c r="X55" t="b">
        <f t="shared" si="5"/>
        <v>0</v>
      </c>
      <c r="Y55" t="b">
        <f t="shared" si="6"/>
        <v>0</v>
      </c>
    </row>
    <row r="56" spans="1:25" x14ac:dyDescent="0.25">
      <c r="A56" t="s">
        <v>47</v>
      </c>
      <c r="H56" s="6">
        <f t="shared" si="0"/>
        <v>0</v>
      </c>
      <c r="I56" s="21"/>
      <c r="J56" s="6"/>
      <c r="K56" s="6"/>
      <c r="L56" s="6"/>
      <c r="M56" s="6"/>
      <c r="N56" s="6"/>
      <c r="O56" s="6"/>
      <c r="P56" s="6"/>
      <c r="Q56" s="6"/>
      <c r="R56" s="6"/>
      <c r="S56" s="10">
        <f t="shared" si="1"/>
        <v>0</v>
      </c>
      <c r="T56" s="21">
        <f t="shared" si="2"/>
        <v>0</v>
      </c>
      <c r="U56" s="6">
        <f t="shared" si="3"/>
        <v>0</v>
      </c>
      <c r="W56" t="b">
        <f t="shared" si="4"/>
        <v>0</v>
      </c>
      <c r="X56" t="b">
        <f t="shared" si="5"/>
        <v>0</v>
      </c>
      <c r="Y56" t="b">
        <f t="shared" si="6"/>
        <v>0</v>
      </c>
    </row>
    <row r="57" spans="1:25" x14ac:dyDescent="0.25">
      <c r="A57" t="s">
        <v>48</v>
      </c>
      <c r="F57">
        <v>4</v>
      </c>
      <c r="H57" s="6">
        <f t="shared" si="0"/>
        <v>4</v>
      </c>
      <c r="I57" s="21"/>
      <c r="J57" s="6"/>
      <c r="K57" s="6"/>
      <c r="L57" s="6"/>
      <c r="M57" s="6"/>
      <c r="N57" s="6"/>
      <c r="O57" s="6"/>
      <c r="P57" s="6"/>
      <c r="Q57" s="6"/>
      <c r="R57" s="6"/>
      <c r="S57" s="10">
        <f t="shared" si="1"/>
        <v>0</v>
      </c>
      <c r="T57" s="21">
        <f t="shared" si="2"/>
        <v>4</v>
      </c>
      <c r="U57" s="6">
        <f t="shared" si="3"/>
        <v>4</v>
      </c>
      <c r="W57" t="str">
        <f t="shared" si="4"/>
        <v>True</v>
      </c>
      <c r="X57" t="b">
        <f t="shared" si="5"/>
        <v>0</v>
      </c>
      <c r="Y57" t="str">
        <f t="shared" si="6"/>
        <v>True</v>
      </c>
    </row>
    <row r="58" spans="1:25" x14ac:dyDescent="0.25">
      <c r="A58" t="s">
        <v>49</v>
      </c>
      <c r="H58" s="6">
        <f t="shared" si="0"/>
        <v>0</v>
      </c>
      <c r="I58" s="21"/>
      <c r="J58" s="6"/>
      <c r="K58" s="6"/>
      <c r="L58" s="6"/>
      <c r="M58" s="6"/>
      <c r="N58" s="6"/>
      <c r="O58" s="6"/>
      <c r="P58" s="6"/>
      <c r="Q58" s="6"/>
      <c r="R58" s="6"/>
      <c r="S58" s="10">
        <f t="shared" si="1"/>
        <v>0</v>
      </c>
      <c r="T58" s="21">
        <f t="shared" si="2"/>
        <v>0</v>
      </c>
      <c r="U58" s="6">
        <f t="shared" si="3"/>
        <v>0</v>
      </c>
    </row>
    <row r="59" spans="1:25" x14ac:dyDescent="0.25">
      <c r="A59" t="s">
        <v>50</v>
      </c>
      <c r="B59">
        <v>76</v>
      </c>
      <c r="C59">
        <v>3</v>
      </c>
      <c r="D59">
        <v>60</v>
      </c>
      <c r="H59" s="6">
        <f t="shared" si="0"/>
        <v>139</v>
      </c>
      <c r="I59" s="21"/>
      <c r="J59" s="6"/>
      <c r="K59" s="6"/>
      <c r="L59" s="6">
        <v>16</v>
      </c>
      <c r="M59" s="6">
        <v>3</v>
      </c>
      <c r="N59" s="6"/>
      <c r="O59" s="6"/>
      <c r="P59" s="6"/>
      <c r="Q59" s="6"/>
      <c r="R59" s="6"/>
      <c r="S59" s="10">
        <f t="shared" si="1"/>
        <v>19</v>
      </c>
      <c r="T59" s="21">
        <f t="shared" si="2"/>
        <v>158</v>
      </c>
      <c r="U59" s="6">
        <f t="shared" si="3"/>
        <v>158</v>
      </c>
      <c r="W59" t="str">
        <f t="shared" si="4"/>
        <v>True</v>
      </c>
      <c r="X59" t="str">
        <f t="shared" si="5"/>
        <v>True</v>
      </c>
      <c r="Y59" t="str">
        <f t="shared" si="6"/>
        <v>True</v>
      </c>
    </row>
    <row r="60" spans="1:25" x14ac:dyDescent="0.25">
      <c r="A60" t="s">
        <v>51</v>
      </c>
      <c r="H60" s="6">
        <f t="shared" si="0"/>
        <v>0</v>
      </c>
      <c r="I60" s="21"/>
      <c r="J60" s="6">
        <v>9</v>
      </c>
      <c r="K60" s="6">
        <v>8</v>
      </c>
      <c r="L60" s="6">
        <v>30</v>
      </c>
      <c r="M60" s="6"/>
      <c r="N60" s="6"/>
      <c r="O60" s="6"/>
      <c r="P60" s="6"/>
      <c r="Q60" s="6"/>
      <c r="R60" s="6">
        <v>40</v>
      </c>
      <c r="S60" s="10">
        <f t="shared" si="1"/>
        <v>87</v>
      </c>
      <c r="T60" s="21">
        <f t="shared" si="2"/>
        <v>87</v>
      </c>
      <c r="U60" s="6">
        <f t="shared" si="3"/>
        <v>87</v>
      </c>
      <c r="W60" t="b">
        <f t="shared" si="4"/>
        <v>0</v>
      </c>
      <c r="X60" t="str">
        <f t="shared" si="5"/>
        <v>True</v>
      </c>
      <c r="Y60" t="str">
        <f t="shared" si="6"/>
        <v>True</v>
      </c>
    </row>
    <row r="61" spans="1:25" x14ac:dyDescent="0.25">
      <c r="A61" t="s">
        <v>52</v>
      </c>
      <c r="B61">
        <v>177</v>
      </c>
      <c r="C61">
        <v>73</v>
      </c>
      <c r="D61">
        <v>6</v>
      </c>
      <c r="E61">
        <v>1</v>
      </c>
      <c r="H61" s="6">
        <f t="shared" si="0"/>
        <v>257</v>
      </c>
      <c r="I61" s="21"/>
      <c r="J61" s="6">
        <v>2</v>
      </c>
      <c r="K61" s="6"/>
      <c r="L61" s="6"/>
      <c r="M61" s="6"/>
      <c r="N61" s="6"/>
      <c r="O61" s="6"/>
      <c r="P61" s="6"/>
      <c r="Q61" s="6"/>
      <c r="R61" s="6"/>
      <c r="S61" s="10">
        <f t="shared" si="1"/>
        <v>2</v>
      </c>
      <c r="T61" s="21">
        <f t="shared" si="2"/>
        <v>259</v>
      </c>
      <c r="U61" s="6">
        <f t="shared" si="3"/>
        <v>259</v>
      </c>
      <c r="W61" t="str">
        <f t="shared" si="4"/>
        <v>True</v>
      </c>
      <c r="X61" t="str">
        <f t="shared" si="5"/>
        <v>True</v>
      </c>
      <c r="Y61" t="str">
        <f t="shared" si="6"/>
        <v>True</v>
      </c>
    </row>
    <row r="62" spans="1:25" x14ac:dyDescent="0.25">
      <c r="A62" t="s">
        <v>53</v>
      </c>
      <c r="C62">
        <v>6</v>
      </c>
      <c r="D62">
        <v>2</v>
      </c>
      <c r="E62">
        <v>1</v>
      </c>
      <c r="F62">
        <v>7</v>
      </c>
      <c r="H62" s="6">
        <f t="shared" si="0"/>
        <v>16</v>
      </c>
      <c r="I62" s="21"/>
      <c r="J62" s="6"/>
      <c r="K62" s="6"/>
      <c r="L62" s="6"/>
      <c r="M62" s="6"/>
      <c r="N62" s="6"/>
      <c r="O62" s="6"/>
      <c r="P62" s="6"/>
      <c r="Q62" s="6"/>
      <c r="R62" s="6"/>
      <c r="S62" s="10">
        <f t="shared" si="1"/>
        <v>0</v>
      </c>
      <c r="T62" s="21">
        <f t="shared" si="2"/>
        <v>16</v>
      </c>
      <c r="U62" s="6">
        <f t="shared" si="3"/>
        <v>16</v>
      </c>
      <c r="W62" t="str">
        <f t="shared" si="4"/>
        <v>True</v>
      </c>
      <c r="X62" t="b">
        <f t="shared" si="5"/>
        <v>0</v>
      </c>
      <c r="Y62" t="str">
        <f t="shared" si="6"/>
        <v>True</v>
      </c>
    </row>
    <row r="63" spans="1:25" x14ac:dyDescent="0.25">
      <c r="A63" t="s">
        <v>54</v>
      </c>
      <c r="H63" s="6">
        <f t="shared" si="0"/>
        <v>0</v>
      </c>
      <c r="I63" s="21"/>
      <c r="J63" s="6"/>
      <c r="K63" s="6"/>
      <c r="L63" s="6"/>
      <c r="M63" s="6"/>
      <c r="N63" s="6"/>
      <c r="O63" s="6"/>
      <c r="P63" s="6"/>
      <c r="Q63" s="6"/>
      <c r="R63" s="6"/>
      <c r="S63" s="10">
        <f t="shared" si="1"/>
        <v>0</v>
      </c>
      <c r="T63" s="21">
        <f t="shared" si="2"/>
        <v>0</v>
      </c>
      <c r="U63" s="6">
        <f t="shared" si="3"/>
        <v>0</v>
      </c>
      <c r="W63" t="b">
        <f t="shared" si="4"/>
        <v>0</v>
      </c>
      <c r="X63" t="b">
        <f t="shared" si="5"/>
        <v>0</v>
      </c>
      <c r="Y63" t="b">
        <f t="shared" si="6"/>
        <v>0</v>
      </c>
    </row>
    <row r="64" spans="1:25" x14ac:dyDescent="0.25">
      <c r="A64" t="s">
        <v>55</v>
      </c>
      <c r="E64">
        <v>1</v>
      </c>
      <c r="H64" s="6">
        <f t="shared" si="0"/>
        <v>1</v>
      </c>
      <c r="I64" s="21"/>
      <c r="J64" s="6"/>
      <c r="K64" s="6"/>
      <c r="L64" s="6"/>
      <c r="M64" s="6"/>
      <c r="N64" s="6"/>
      <c r="O64" s="6"/>
      <c r="P64" s="6"/>
      <c r="Q64" s="6"/>
      <c r="R64" s="6"/>
      <c r="S64" s="10">
        <f t="shared" si="1"/>
        <v>0</v>
      </c>
      <c r="T64" s="21">
        <f t="shared" si="2"/>
        <v>1</v>
      </c>
      <c r="U64" s="6">
        <f t="shared" si="3"/>
        <v>1</v>
      </c>
      <c r="W64" t="str">
        <f t="shared" si="4"/>
        <v>True</v>
      </c>
      <c r="X64" t="b">
        <f t="shared" si="5"/>
        <v>0</v>
      </c>
      <c r="Y64" t="str">
        <f t="shared" si="6"/>
        <v>True</v>
      </c>
    </row>
    <row r="65" spans="1:25" x14ac:dyDescent="0.25">
      <c r="A65" t="s">
        <v>56</v>
      </c>
      <c r="G65">
        <v>1</v>
      </c>
      <c r="H65" s="6">
        <f t="shared" si="0"/>
        <v>1</v>
      </c>
      <c r="I65" s="21"/>
      <c r="J65" s="6"/>
      <c r="K65" s="6"/>
      <c r="L65" s="6"/>
      <c r="M65" s="6"/>
      <c r="N65" s="6"/>
      <c r="O65" s="6"/>
      <c r="P65" s="6"/>
      <c r="Q65" s="6"/>
      <c r="R65" s="6"/>
      <c r="S65" s="10">
        <f t="shared" si="1"/>
        <v>0</v>
      </c>
      <c r="T65" s="21">
        <f t="shared" si="2"/>
        <v>1</v>
      </c>
      <c r="U65" s="6">
        <f t="shared" si="3"/>
        <v>1</v>
      </c>
      <c r="W65" t="str">
        <f t="shared" si="4"/>
        <v>True</v>
      </c>
      <c r="X65" t="b">
        <f t="shared" si="5"/>
        <v>0</v>
      </c>
      <c r="Y65" t="str">
        <f t="shared" si="6"/>
        <v>True</v>
      </c>
    </row>
    <row r="66" spans="1:25" x14ac:dyDescent="0.25">
      <c r="A66" t="s">
        <v>180</v>
      </c>
      <c r="H66" s="6">
        <f t="shared" si="0"/>
        <v>0</v>
      </c>
      <c r="I66" s="21">
        <v>1</v>
      </c>
      <c r="J66" s="6">
        <v>1</v>
      </c>
      <c r="K66" s="6"/>
      <c r="L66" s="6"/>
      <c r="M66" s="6"/>
      <c r="N66" s="6"/>
      <c r="O66" s="6"/>
      <c r="P66" s="6"/>
      <c r="Q66" s="6"/>
      <c r="R66" s="6"/>
      <c r="S66" s="10">
        <f t="shared" si="1"/>
        <v>2</v>
      </c>
      <c r="T66" s="21">
        <f t="shared" si="2"/>
        <v>2</v>
      </c>
      <c r="U66" s="6">
        <f t="shared" si="3"/>
        <v>2</v>
      </c>
      <c r="W66" t="b">
        <f t="shared" si="4"/>
        <v>0</v>
      </c>
      <c r="X66" t="str">
        <f t="shared" si="5"/>
        <v>True</v>
      </c>
      <c r="Y66" t="str">
        <f t="shared" si="6"/>
        <v>True</v>
      </c>
    </row>
    <row r="67" spans="1:25" x14ac:dyDescent="0.25">
      <c r="A67" t="s">
        <v>57</v>
      </c>
      <c r="H67" s="6">
        <f t="shared" si="0"/>
        <v>0</v>
      </c>
      <c r="I67" s="21"/>
      <c r="J67" s="6"/>
      <c r="K67" s="6"/>
      <c r="L67" s="6"/>
      <c r="M67" s="6"/>
      <c r="N67" s="6"/>
      <c r="O67" s="6"/>
      <c r="P67" s="6"/>
      <c r="Q67" s="6"/>
      <c r="R67" s="6"/>
      <c r="S67" s="10">
        <f t="shared" si="1"/>
        <v>0</v>
      </c>
      <c r="T67" s="21">
        <f t="shared" si="2"/>
        <v>0</v>
      </c>
      <c r="U67" s="6">
        <f t="shared" si="3"/>
        <v>0</v>
      </c>
      <c r="W67" t="b">
        <f t="shared" si="4"/>
        <v>0</v>
      </c>
      <c r="X67" t="b">
        <f t="shared" si="5"/>
        <v>0</v>
      </c>
      <c r="Y67" t="b">
        <f t="shared" si="6"/>
        <v>0</v>
      </c>
    </row>
    <row r="68" spans="1:25" x14ac:dyDescent="0.25">
      <c r="A68" t="s">
        <v>58</v>
      </c>
      <c r="H68" s="6">
        <f t="shared" si="0"/>
        <v>0</v>
      </c>
      <c r="I68" s="21"/>
      <c r="J68" s="6"/>
      <c r="K68" s="6"/>
      <c r="L68" s="6"/>
      <c r="M68" s="6"/>
      <c r="N68" s="6"/>
      <c r="O68" s="6"/>
      <c r="P68" s="6"/>
      <c r="Q68" s="6"/>
      <c r="R68" s="6"/>
      <c r="S68" s="10">
        <f t="shared" si="1"/>
        <v>0</v>
      </c>
      <c r="T68" s="21">
        <f t="shared" si="2"/>
        <v>0</v>
      </c>
      <c r="U68" s="6">
        <f t="shared" si="3"/>
        <v>0</v>
      </c>
      <c r="W68" t="b">
        <f t="shared" si="4"/>
        <v>0</v>
      </c>
      <c r="X68" t="b">
        <f t="shared" si="5"/>
        <v>0</v>
      </c>
      <c r="Y68" t="b">
        <f t="shared" si="6"/>
        <v>0</v>
      </c>
    </row>
    <row r="69" spans="1:25" x14ac:dyDescent="0.25">
      <c r="A69" t="s">
        <v>59</v>
      </c>
      <c r="G69">
        <v>1</v>
      </c>
      <c r="H69" s="6">
        <f t="shared" si="0"/>
        <v>1</v>
      </c>
      <c r="I69" s="21"/>
      <c r="J69" s="6"/>
      <c r="K69" s="6"/>
      <c r="L69" s="6"/>
      <c r="M69" s="6"/>
      <c r="N69" s="6"/>
      <c r="O69" s="6"/>
      <c r="P69" s="6"/>
      <c r="Q69" s="6"/>
      <c r="R69" s="6"/>
      <c r="S69" s="10">
        <f t="shared" si="1"/>
        <v>0</v>
      </c>
      <c r="T69" s="21">
        <f t="shared" si="2"/>
        <v>1</v>
      </c>
      <c r="U69" s="6">
        <f t="shared" si="3"/>
        <v>1</v>
      </c>
      <c r="W69" t="str">
        <f t="shared" si="4"/>
        <v>True</v>
      </c>
      <c r="X69" t="b">
        <f t="shared" si="5"/>
        <v>0</v>
      </c>
      <c r="Y69" t="str">
        <f t="shared" si="6"/>
        <v>True</v>
      </c>
    </row>
    <row r="70" spans="1:25" x14ac:dyDescent="0.25">
      <c r="A70" t="s">
        <v>265</v>
      </c>
      <c r="G70">
        <v>1</v>
      </c>
      <c r="H70" s="6">
        <f t="shared" si="0"/>
        <v>1</v>
      </c>
      <c r="I70" s="21"/>
      <c r="J70" s="6"/>
      <c r="K70" s="6"/>
      <c r="L70" s="6"/>
      <c r="M70" s="6"/>
      <c r="N70" s="6"/>
      <c r="O70" s="6"/>
      <c r="P70" s="6"/>
      <c r="Q70" s="6"/>
      <c r="R70" s="6"/>
      <c r="S70" s="10">
        <f>SUM(I70:R70)</f>
        <v>0</v>
      </c>
      <c r="T70" s="21">
        <f t="shared" ref="T70" si="7">SUM(H70,S70)</f>
        <v>1</v>
      </c>
      <c r="U70" s="6">
        <f t="shared" ref="U70" si="8">SUM(I70:R70,B70:G70)</f>
        <v>1</v>
      </c>
      <c r="W70" t="str">
        <f t="shared" ref="W70" si="9">IF(H70&gt;0,"True")</f>
        <v>True</v>
      </c>
      <c r="X70" t="b">
        <f t="shared" ref="X70" si="10">IF(S70&gt;0,"True")</f>
        <v>0</v>
      </c>
      <c r="Y70" t="str">
        <f t="shared" ref="Y70" si="11">IF(T70&gt;0,"True")</f>
        <v>True</v>
      </c>
    </row>
    <row r="71" spans="1:25" x14ac:dyDescent="0.25">
      <c r="A71" t="s">
        <v>60</v>
      </c>
      <c r="F71">
        <v>12</v>
      </c>
      <c r="H71" s="6">
        <f t="shared" si="0"/>
        <v>12</v>
      </c>
      <c r="I71" s="21"/>
      <c r="J71" s="6"/>
      <c r="K71" s="6"/>
      <c r="L71" s="6"/>
      <c r="M71" s="6"/>
      <c r="N71" s="6"/>
      <c r="O71" s="6"/>
      <c r="P71" s="6"/>
      <c r="Q71" s="6"/>
      <c r="R71" s="6"/>
      <c r="S71" s="10">
        <f t="shared" si="1"/>
        <v>0</v>
      </c>
      <c r="T71" s="21">
        <f t="shared" si="2"/>
        <v>12</v>
      </c>
      <c r="U71" s="6">
        <f t="shared" si="3"/>
        <v>12</v>
      </c>
      <c r="W71" t="str">
        <f t="shared" si="4"/>
        <v>True</v>
      </c>
      <c r="X71" t="b">
        <f t="shared" si="5"/>
        <v>0</v>
      </c>
      <c r="Y71" t="str">
        <f t="shared" si="6"/>
        <v>True</v>
      </c>
    </row>
    <row r="72" spans="1:25" x14ac:dyDescent="0.25">
      <c r="A72" t="s">
        <v>152</v>
      </c>
      <c r="C72">
        <v>1</v>
      </c>
      <c r="H72" s="6">
        <f t="shared" ref="H72:H134" si="12">SUM(B72:G72)</f>
        <v>1</v>
      </c>
      <c r="I72" s="21"/>
      <c r="J72" s="6"/>
      <c r="K72" s="6"/>
      <c r="L72" s="6"/>
      <c r="M72" s="6"/>
      <c r="N72" s="6"/>
      <c r="O72" s="6"/>
      <c r="P72" s="6"/>
      <c r="Q72" s="6"/>
      <c r="R72" s="6"/>
      <c r="S72" s="10">
        <f t="shared" ref="S72:S134" si="13">SUM(I72:R72)</f>
        <v>0</v>
      </c>
      <c r="T72" s="21">
        <f t="shared" ref="T72:T134" si="14">SUM(H72,S72)</f>
        <v>1</v>
      </c>
      <c r="U72" s="6">
        <f t="shared" ref="U72:U134" si="15">SUM(I72:R72,B72:G72)</f>
        <v>1</v>
      </c>
      <c r="W72" t="str">
        <f t="shared" ref="W72:W134" si="16">IF(H72&gt;0,"True")</f>
        <v>True</v>
      </c>
      <c r="X72" t="b">
        <f t="shared" ref="X72:Y125" si="17">IF(S72&gt;0,"True")</f>
        <v>0</v>
      </c>
      <c r="Y72" t="str">
        <f t="shared" si="17"/>
        <v>True</v>
      </c>
    </row>
    <row r="73" spans="1:25" x14ac:dyDescent="0.25">
      <c r="A73" t="s">
        <v>61</v>
      </c>
      <c r="B73">
        <v>8</v>
      </c>
      <c r="C73">
        <v>3</v>
      </c>
      <c r="D73">
        <v>2</v>
      </c>
      <c r="F73">
        <v>6</v>
      </c>
      <c r="H73" s="6">
        <f t="shared" si="12"/>
        <v>19</v>
      </c>
      <c r="I73" s="21"/>
      <c r="J73" s="6">
        <v>4</v>
      </c>
      <c r="K73" s="6"/>
      <c r="L73" s="6">
        <v>13</v>
      </c>
      <c r="M73" s="6">
        <v>7</v>
      </c>
      <c r="N73" s="6">
        <v>10</v>
      </c>
      <c r="O73" s="6">
        <v>10</v>
      </c>
      <c r="P73" s="6">
        <v>4</v>
      </c>
      <c r="Q73" s="6">
        <v>8</v>
      </c>
      <c r="R73" s="6"/>
      <c r="S73" s="10">
        <f t="shared" si="13"/>
        <v>56</v>
      </c>
      <c r="T73" s="21">
        <f t="shared" si="14"/>
        <v>75</v>
      </c>
      <c r="U73" s="6">
        <f t="shared" si="15"/>
        <v>75</v>
      </c>
      <c r="W73" t="str">
        <f t="shared" si="16"/>
        <v>True</v>
      </c>
      <c r="X73" t="str">
        <f t="shared" si="17"/>
        <v>True</v>
      </c>
      <c r="Y73" t="str">
        <f t="shared" si="17"/>
        <v>True</v>
      </c>
    </row>
    <row r="74" spans="1:25" x14ac:dyDescent="0.25">
      <c r="A74" t="s">
        <v>62</v>
      </c>
      <c r="G74">
        <v>1</v>
      </c>
      <c r="H74" s="6">
        <f t="shared" si="12"/>
        <v>1</v>
      </c>
      <c r="I74" s="21"/>
      <c r="J74" s="6"/>
      <c r="K74" s="6"/>
      <c r="L74" s="6"/>
      <c r="M74" s="6"/>
      <c r="N74" s="6"/>
      <c r="O74" s="6"/>
      <c r="P74" s="6"/>
      <c r="Q74" s="6"/>
      <c r="R74" s="6"/>
      <c r="S74" s="10">
        <f t="shared" si="13"/>
        <v>0</v>
      </c>
      <c r="T74" s="21">
        <f t="shared" si="14"/>
        <v>1</v>
      </c>
      <c r="U74" s="6">
        <f t="shared" si="15"/>
        <v>1</v>
      </c>
      <c r="W74" t="str">
        <f t="shared" si="16"/>
        <v>True</v>
      </c>
      <c r="X74" t="b">
        <f t="shared" si="17"/>
        <v>0</v>
      </c>
      <c r="Y74" t="str">
        <f t="shared" si="17"/>
        <v>True</v>
      </c>
    </row>
    <row r="75" spans="1:25" x14ac:dyDescent="0.25">
      <c r="A75" t="s">
        <v>63</v>
      </c>
      <c r="C75">
        <v>1</v>
      </c>
      <c r="D75">
        <v>5</v>
      </c>
      <c r="E75">
        <v>4</v>
      </c>
      <c r="F75">
        <v>9</v>
      </c>
      <c r="G75">
        <v>2</v>
      </c>
      <c r="H75" s="6">
        <f t="shared" si="12"/>
        <v>21</v>
      </c>
      <c r="I75" s="22">
        <v>65</v>
      </c>
      <c r="J75" s="13">
        <v>17</v>
      </c>
      <c r="K75" s="13">
        <v>10</v>
      </c>
      <c r="L75" s="13">
        <v>16</v>
      </c>
      <c r="M75" s="13">
        <v>6</v>
      </c>
      <c r="N75" s="13">
        <v>24</v>
      </c>
      <c r="O75" s="6"/>
      <c r="P75" s="6">
        <v>1</v>
      </c>
      <c r="Q75" s="6"/>
      <c r="R75" s="6">
        <v>6</v>
      </c>
      <c r="S75" s="10">
        <f t="shared" si="13"/>
        <v>145</v>
      </c>
      <c r="T75" s="21">
        <f t="shared" si="14"/>
        <v>166</v>
      </c>
      <c r="U75" s="6">
        <f t="shared" si="15"/>
        <v>166</v>
      </c>
      <c r="W75" t="str">
        <f t="shared" si="16"/>
        <v>True</v>
      </c>
      <c r="X75" t="str">
        <f t="shared" si="17"/>
        <v>True</v>
      </c>
      <c r="Y75" t="str">
        <f t="shared" si="17"/>
        <v>True</v>
      </c>
    </row>
    <row r="76" spans="1:25" x14ac:dyDescent="0.25">
      <c r="A76" t="s">
        <v>169</v>
      </c>
      <c r="D76">
        <v>1</v>
      </c>
      <c r="E76">
        <v>1</v>
      </c>
      <c r="H76" s="6">
        <f t="shared" si="12"/>
        <v>2</v>
      </c>
      <c r="I76" s="21">
        <v>6</v>
      </c>
      <c r="J76" s="6">
        <v>2</v>
      </c>
      <c r="K76" s="6"/>
      <c r="L76" s="6"/>
      <c r="M76" s="6"/>
      <c r="N76" s="6">
        <v>2</v>
      </c>
      <c r="O76" s="6"/>
      <c r="P76" s="6">
        <v>2</v>
      </c>
      <c r="Q76" s="6"/>
      <c r="R76" s="6"/>
      <c r="S76" s="10">
        <f t="shared" si="13"/>
        <v>12</v>
      </c>
      <c r="T76" s="21">
        <f t="shared" si="14"/>
        <v>14</v>
      </c>
      <c r="U76" s="6">
        <f t="shared" si="15"/>
        <v>14</v>
      </c>
      <c r="W76" t="str">
        <f t="shared" si="16"/>
        <v>True</v>
      </c>
      <c r="X76" t="str">
        <f t="shared" si="17"/>
        <v>True</v>
      </c>
      <c r="Y76" t="str">
        <f t="shared" si="17"/>
        <v>True</v>
      </c>
    </row>
    <row r="77" spans="1:25" x14ac:dyDescent="0.25">
      <c r="A77" t="s">
        <v>64</v>
      </c>
      <c r="E77">
        <v>7</v>
      </c>
      <c r="G77">
        <v>1</v>
      </c>
      <c r="H77" s="6">
        <f t="shared" si="12"/>
        <v>8</v>
      </c>
      <c r="I77" s="21">
        <v>2</v>
      </c>
      <c r="J77" s="6">
        <v>6</v>
      </c>
      <c r="K77" s="6">
        <v>2</v>
      </c>
      <c r="L77" s="6">
        <v>1</v>
      </c>
      <c r="M77" s="6"/>
      <c r="N77" s="6">
        <v>6</v>
      </c>
      <c r="O77" s="6">
        <v>2</v>
      </c>
      <c r="P77" s="6">
        <v>4</v>
      </c>
      <c r="Q77" s="6"/>
      <c r="R77" s="6">
        <v>3</v>
      </c>
      <c r="S77" s="10">
        <f t="shared" si="13"/>
        <v>26</v>
      </c>
      <c r="T77" s="21">
        <f t="shared" si="14"/>
        <v>34</v>
      </c>
      <c r="U77" s="6">
        <f t="shared" si="15"/>
        <v>34</v>
      </c>
      <c r="W77" t="str">
        <f t="shared" si="16"/>
        <v>True</v>
      </c>
      <c r="X77" t="str">
        <f t="shared" si="17"/>
        <v>True</v>
      </c>
      <c r="Y77" t="str">
        <f t="shared" si="17"/>
        <v>True</v>
      </c>
    </row>
    <row r="78" spans="1:25" x14ac:dyDescent="0.25">
      <c r="A78" t="s">
        <v>269</v>
      </c>
      <c r="H78" s="6">
        <f t="shared" si="12"/>
        <v>0</v>
      </c>
      <c r="I78" s="21"/>
      <c r="J78" s="6">
        <v>1</v>
      </c>
      <c r="K78" s="6"/>
      <c r="L78" s="6">
        <v>1</v>
      </c>
      <c r="M78" s="6"/>
      <c r="N78" s="6"/>
      <c r="O78" s="6"/>
      <c r="P78" s="6"/>
      <c r="Q78" s="6">
        <v>4</v>
      </c>
      <c r="R78" s="6"/>
      <c r="S78" s="10">
        <f t="shared" si="13"/>
        <v>6</v>
      </c>
      <c r="T78" s="21">
        <f t="shared" si="14"/>
        <v>6</v>
      </c>
      <c r="U78" s="6">
        <f t="shared" si="15"/>
        <v>6</v>
      </c>
      <c r="W78" t="b">
        <f t="shared" si="16"/>
        <v>0</v>
      </c>
      <c r="X78" t="str">
        <f t="shared" si="17"/>
        <v>True</v>
      </c>
      <c r="Y78" t="str">
        <f t="shared" si="17"/>
        <v>True</v>
      </c>
    </row>
    <row r="79" spans="1:25" x14ac:dyDescent="0.25">
      <c r="A79" t="s">
        <v>65</v>
      </c>
      <c r="E79">
        <v>1</v>
      </c>
      <c r="F79">
        <v>2</v>
      </c>
      <c r="G79">
        <v>1</v>
      </c>
      <c r="H79" s="6">
        <f t="shared" si="12"/>
        <v>4</v>
      </c>
      <c r="I79" s="21"/>
      <c r="J79" s="6">
        <v>1</v>
      </c>
      <c r="K79" s="6"/>
      <c r="L79" s="6"/>
      <c r="M79" s="6"/>
      <c r="N79" s="6"/>
      <c r="O79" s="6"/>
      <c r="P79" s="6">
        <v>3</v>
      </c>
      <c r="Q79" s="6">
        <v>3</v>
      </c>
      <c r="R79" s="6">
        <v>1</v>
      </c>
      <c r="S79" s="10">
        <f t="shared" si="13"/>
        <v>8</v>
      </c>
      <c r="T79" s="21">
        <f t="shared" si="14"/>
        <v>12</v>
      </c>
      <c r="U79" s="6">
        <f t="shared" si="15"/>
        <v>12</v>
      </c>
      <c r="W79" t="str">
        <f t="shared" si="16"/>
        <v>True</v>
      </c>
      <c r="X79" t="str">
        <f t="shared" si="17"/>
        <v>True</v>
      </c>
      <c r="Y79" t="str">
        <f t="shared" si="17"/>
        <v>True</v>
      </c>
    </row>
    <row r="80" spans="1:25" x14ac:dyDescent="0.25">
      <c r="A80" t="s">
        <v>66</v>
      </c>
      <c r="B80">
        <v>3</v>
      </c>
      <c r="C80">
        <v>11</v>
      </c>
      <c r="D80">
        <v>7</v>
      </c>
      <c r="E80">
        <v>2</v>
      </c>
      <c r="F80">
        <v>5</v>
      </c>
      <c r="G80">
        <v>2</v>
      </c>
      <c r="H80" s="6">
        <f t="shared" si="12"/>
        <v>30</v>
      </c>
      <c r="I80" s="22">
        <v>5</v>
      </c>
      <c r="J80" s="13">
        <v>8</v>
      </c>
      <c r="K80" s="13">
        <v>4</v>
      </c>
      <c r="L80" s="13">
        <v>2</v>
      </c>
      <c r="M80" s="13">
        <v>1</v>
      </c>
      <c r="N80" s="13">
        <v>6</v>
      </c>
      <c r="O80" s="13">
        <v>3</v>
      </c>
      <c r="P80" s="13">
        <v>1</v>
      </c>
      <c r="Q80" s="13">
        <v>3</v>
      </c>
      <c r="R80" s="13">
        <v>1</v>
      </c>
      <c r="S80" s="10">
        <f t="shared" si="13"/>
        <v>34</v>
      </c>
      <c r="T80" s="21">
        <f t="shared" si="14"/>
        <v>64</v>
      </c>
      <c r="U80" s="6">
        <f t="shared" si="15"/>
        <v>64</v>
      </c>
      <c r="W80" t="str">
        <f t="shared" si="16"/>
        <v>True</v>
      </c>
      <c r="X80" t="str">
        <f t="shared" si="17"/>
        <v>True</v>
      </c>
      <c r="Y80" t="str">
        <f t="shared" si="17"/>
        <v>True</v>
      </c>
    </row>
    <row r="81" spans="1:25" x14ac:dyDescent="0.25">
      <c r="A81" t="s">
        <v>67</v>
      </c>
      <c r="B81">
        <v>2</v>
      </c>
      <c r="C81">
        <v>9</v>
      </c>
      <c r="D81">
        <v>4</v>
      </c>
      <c r="E81">
        <v>5</v>
      </c>
      <c r="F81">
        <v>2</v>
      </c>
      <c r="G81">
        <v>1</v>
      </c>
      <c r="H81" s="6">
        <f t="shared" si="12"/>
        <v>23</v>
      </c>
      <c r="I81" s="22">
        <v>2</v>
      </c>
      <c r="J81" s="13">
        <v>1</v>
      </c>
      <c r="K81" s="6"/>
      <c r="L81" s="6"/>
      <c r="M81" s="6"/>
      <c r="N81" s="6"/>
      <c r="O81" s="6">
        <v>1</v>
      </c>
      <c r="P81" s="13">
        <v>1</v>
      </c>
      <c r="Q81" s="13">
        <v>1</v>
      </c>
      <c r="R81" s="6"/>
      <c r="S81" s="10">
        <f t="shared" si="13"/>
        <v>6</v>
      </c>
      <c r="T81" s="21">
        <f t="shared" si="14"/>
        <v>29</v>
      </c>
      <c r="U81" s="6">
        <f t="shared" si="15"/>
        <v>29</v>
      </c>
      <c r="W81" t="str">
        <f t="shared" si="16"/>
        <v>True</v>
      </c>
      <c r="X81" t="str">
        <f t="shared" si="17"/>
        <v>True</v>
      </c>
      <c r="Y81" t="str">
        <f t="shared" si="17"/>
        <v>True</v>
      </c>
    </row>
    <row r="82" spans="1:25" x14ac:dyDescent="0.25">
      <c r="A82" t="s">
        <v>68</v>
      </c>
      <c r="D82">
        <v>1</v>
      </c>
      <c r="H82" s="6">
        <f t="shared" si="12"/>
        <v>1</v>
      </c>
      <c r="I82" s="22">
        <v>1</v>
      </c>
      <c r="J82" s="6"/>
      <c r="K82" s="6"/>
      <c r="L82" s="6"/>
      <c r="M82" s="6"/>
      <c r="N82" s="6"/>
      <c r="O82" s="6"/>
      <c r="P82" s="6"/>
      <c r="Q82" s="6"/>
      <c r="R82" s="6"/>
      <c r="S82" s="10">
        <f t="shared" si="13"/>
        <v>1</v>
      </c>
      <c r="T82" s="21">
        <f t="shared" si="14"/>
        <v>2</v>
      </c>
      <c r="U82" s="6">
        <f t="shared" si="15"/>
        <v>2</v>
      </c>
      <c r="W82" t="str">
        <f t="shared" si="16"/>
        <v>True</v>
      </c>
      <c r="X82" t="str">
        <f t="shared" si="17"/>
        <v>True</v>
      </c>
      <c r="Y82" t="str">
        <f t="shared" si="17"/>
        <v>True</v>
      </c>
    </row>
    <row r="83" spans="1:25" x14ac:dyDescent="0.25">
      <c r="A83" t="s">
        <v>279</v>
      </c>
      <c r="H83" s="6">
        <f t="shared" si="12"/>
        <v>0</v>
      </c>
      <c r="I83" s="22"/>
      <c r="J83" s="6"/>
      <c r="K83" s="6"/>
      <c r="L83" s="6"/>
      <c r="M83" s="6">
        <v>1</v>
      </c>
      <c r="N83" s="6"/>
      <c r="O83" s="6"/>
      <c r="P83" s="6"/>
      <c r="Q83" s="6">
        <v>1</v>
      </c>
      <c r="R83" s="6"/>
      <c r="S83" s="10">
        <f t="shared" si="13"/>
        <v>2</v>
      </c>
      <c r="T83" s="21">
        <f t="shared" si="14"/>
        <v>2</v>
      </c>
      <c r="U83" s="6">
        <f t="shared" si="15"/>
        <v>2</v>
      </c>
      <c r="W83" t="b">
        <f t="shared" si="16"/>
        <v>0</v>
      </c>
      <c r="X83" t="str">
        <f t="shared" si="17"/>
        <v>True</v>
      </c>
      <c r="Y83" t="str">
        <f t="shared" si="17"/>
        <v>True</v>
      </c>
    </row>
    <row r="84" spans="1:25" x14ac:dyDescent="0.25">
      <c r="A84" t="s">
        <v>179</v>
      </c>
      <c r="H84" s="6">
        <f t="shared" si="12"/>
        <v>0</v>
      </c>
      <c r="I84" s="22"/>
      <c r="J84" s="6"/>
      <c r="K84" s="6"/>
      <c r="L84" s="6">
        <v>1</v>
      </c>
      <c r="M84" s="6">
        <v>1</v>
      </c>
      <c r="N84" s="6"/>
      <c r="O84" s="6"/>
      <c r="P84" s="6">
        <v>1</v>
      </c>
      <c r="Q84" s="6"/>
      <c r="R84" s="6"/>
      <c r="S84" s="10">
        <f t="shared" si="13"/>
        <v>3</v>
      </c>
      <c r="T84" s="21">
        <f t="shared" si="14"/>
        <v>3</v>
      </c>
      <c r="U84" s="6">
        <f t="shared" si="15"/>
        <v>3</v>
      </c>
      <c r="W84" t="b">
        <f t="shared" si="16"/>
        <v>0</v>
      </c>
      <c r="X84" t="str">
        <f t="shared" si="17"/>
        <v>True</v>
      </c>
      <c r="Y84" t="str">
        <f t="shared" si="17"/>
        <v>True</v>
      </c>
    </row>
    <row r="85" spans="1:25" x14ac:dyDescent="0.25">
      <c r="A85" t="s">
        <v>71</v>
      </c>
      <c r="B85">
        <v>11</v>
      </c>
      <c r="C85">
        <v>11</v>
      </c>
      <c r="D85">
        <v>2</v>
      </c>
      <c r="E85">
        <v>3</v>
      </c>
      <c r="F85">
        <v>2</v>
      </c>
      <c r="G85">
        <v>2</v>
      </c>
      <c r="H85" s="6">
        <f t="shared" si="12"/>
        <v>31</v>
      </c>
      <c r="I85" s="22">
        <v>3</v>
      </c>
      <c r="J85" s="13">
        <v>1</v>
      </c>
      <c r="K85" s="6"/>
      <c r="L85" s="6">
        <v>1</v>
      </c>
      <c r="M85" s="6"/>
      <c r="N85" s="6"/>
      <c r="O85" s="6"/>
      <c r="P85" s="6"/>
      <c r="Q85" s="6"/>
      <c r="R85" s="6"/>
      <c r="S85" s="10">
        <f t="shared" si="13"/>
        <v>5</v>
      </c>
      <c r="T85" s="21">
        <f t="shared" si="14"/>
        <v>36</v>
      </c>
      <c r="U85" s="6">
        <f t="shared" si="15"/>
        <v>36</v>
      </c>
      <c r="W85" t="str">
        <f t="shared" si="16"/>
        <v>True</v>
      </c>
      <c r="X85" t="str">
        <f t="shared" si="17"/>
        <v>True</v>
      </c>
      <c r="Y85" t="str">
        <f t="shared" si="17"/>
        <v>True</v>
      </c>
    </row>
    <row r="86" spans="1:25" x14ac:dyDescent="0.25">
      <c r="A86" t="s">
        <v>72</v>
      </c>
      <c r="B86">
        <v>6</v>
      </c>
      <c r="C86">
        <v>8</v>
      </c>
      <c r="D86">
        <v>5</v>
      </c>
      <c r="E86">
        <v>6</v>
      </c>
      <c r="F86">
        <v>3</v>
      </c>
      <c r="H86" s="6">
        <f t="shared" si="12"/>
        <v>28</v>
      </c>
      <c r="I86" s="22">
        <v>1</v>
      </c>
      <c r="J86" s="13">
        <v>1</v>
      </c>
      <c r="K86" s="6"/>
      <c r="L86" s="6"/>
      <c r="M86" s="6"/>
      <c r="N86" s="6"/>
      <c r="O86" s="6"/>
      <c r="P86" s="6"/>
      <c r="Q86" s="6"/>
      <c r="R86" s="6"/>
      <c r="S86" s="10">
        <f t="shared" si="13"/>
        <v>2</v>
      </c>
      <c r="T86" s="21">
        <f t="shared" si="14"/>
        <v>30</v>
      </c>
      <c r="U86" s="6">
        <f t="shared" si="15"/>
        <v>30</v>
      </c>
      <c r="W86" t="str">
        <f t="shared" si="16"/>
        <v>True</v>
      </c>
      <c r="X86" t="str">
        <f t="shared" si="17"/>
        <v>True</v>
      </c>
      <c r="Y86" t="str">
        <f t="shared" si="17"/>
        <v>True</v>
      </c>
    </row>
    <row r="87" spans="1:25" x14ac:dyDescent="0.25">
      <c r="A87" t="s">
        <v>73</v>
      </c>
      <c r="B87">
        <v>1</v>
      </c>
      <c r="C87">
        <v>3</v>
      </c>
      <c r="E87">
        <v>7</v>
      </c>
      <c r="F87">
        <v>1</v>
      </c>
      <c r="H87" s="6">
        <f t="shared" si="12"/>
        <v>12</v>
      </c>
      <c r="I87" s="21"/>
      <c r="J87" s="13">
        <v>1</v>
      </c>
      <c r="K87" s="6"/>
      <c r="L87" s="6"/>
      <c r="M87" s="6"/>
      <c r="N87" s="6"/>
      <c r="O87" s="6"/>
      <c r="P87" s="6"/>
      <c r="Q87" s="6"/>
      <c r="R87" s="6"/>
      <c r="S87" s="10">
        <f t="shared" si="13"/>
        <v>1</v>
      </c>
      <c r="T87" s="21">
        <f t="shared" si="14"/>
        <v>13</v>
      </c>
      <c r="U87" s="6">
        <f t="shared" si="15"/>
        <v>13</v>
      </c>
      <c r="W87" t="str">
        <f t="shared" si="16"/>
        <v>True</v>
      </c>
      <c r="X87" t="str">
        <f t="shared" si="17"/>
        <v>True</v>
      </c>
      <c r="Y87" t="str">
        <f t="shared" si="17"/>
        <v>True</v>
      </c>
    </row>
    <row r="88" spans="1:25" x14ac:dyDescent="0.25">
      <c r="A88" t="s">
        <v>74</v>
      </c>
      <c r="D88">
        <v>1</v>
      </c>
      <c r="H88" s="6">
        <f t="shared" si="12"/>
        <v>1</v>
      </c>
      <c r="I88" s="21"/>
      <c r="J88" s="13">
        <v>2</v>
      </c>
      <c r="K88" s="6"/>
      <c r="L88" s="6"/>
      <c r="M88" s="6"/>
      <c r="N88" s="6"/>
      <c r="O88" s="6">
        <v>1</v>
      </c>
      <c r="P88" s="6"/>
      <c r="Q88" s="6">
        <v>4</v>
      </c>
      <c r="R88" s="6"/>
      <c r="S88" s="10">
        <f t="shared" si="13"/>
        <v>7</v>
      </c>
      <c r="T88" s="21">
        <f t="shared" si="14"/>
        <v>8</v>
      </c>
      <c r="U88" s="6">
        <f t="shared" si="15"/>
        <v>8</v>
      </c>
      <c r="W88" t="str">
        <f t="shared" si="16"/>
        <v>True</v>
      </c>
      <c r="X88" t="str">
        <f t="shared" si="17"/>
        <v>True</v>
      </c>
      <c r="Y88" t="str">
        <f t="shared" si="17"/>
        <v>True</v>
      </c>
    </row>
    <row r="89" spans="1:25" x14ac:dyDescent="0.25">
      <c r="A89" t="s">
        <v>75</v>
      </c>
      <c r="G89">
        <v>3</v>
      </c>
      <c r="H89" s="6">
        <f t="shared" si="12"/>
        <v>3</v>
      </c>
      <c r="I89" s="21">
        <v>11</v>
      </c>
      <c r="J89" s="13">
        <v>1</v>
      </c>
      <c r="K89" s="6">
        <v>4</v>
      </c>
      <c r="L89" s="6">
        <v>7</v>
      </c>
      <c r="M89" s="6">
        <v>2</v>
      </c>
      <c r="N89" s="6">
        <v>3</v>
      </c>
      <c r="O89" s="6"/>
      <c r="P89" s="6"/>
      <c r="Q89" s="6">
        <v>2</v>
      </c>
      <c r="R89" s="6">
        <v>5</v>
      </c>
      <c r="S89" s="10">
        <f t="shared" si="13"/>
        <v>35</v>
      </c>
      <c r="T89" s="21">
        <f t="shared" si="14"/>
        <v>38</v>
      </c>
      <c r="U89" s="6">
        <f t="shared" si="15"/>
        <v>38</v>
      </c>
      <c r="W89" t="str">
        <f t="shared" si="16"/>
        <v>True</v>
      </c>
      <c r="X89" t="str">
        <f t="shared" si="17"/>
        <v>True</v>
      </c>
      <c r="Y89" t="str">
        <f t="shared" si="17"/>
        <v>True</v>
      </c>
    </row>
    <row r="90" spans="1:25" x14ac:dyDescent="0.25">
      <c r="A90" t="s">
        <v>76</v>
      </c>
      <c r="C90">
        <v>6</v>
      </c>
      <c r="D90">
        <v>9</v>
      </c>
      <c r="E90">
        <v>46</v>
      </c>
      <c r="F90">
        <v>11</v>
      </c>
      <c r="G90">
        <v>11</v>
      </c>
      <c r="H90" s="6">
        <f t="shared" si="12"/>
        <v>83</v>
      </c>
      <c r="I90" s="22">
        <v>47</v>
      </c>
      <c r="J90" s="13">
        <v>40</v>
      </c>
      <c r="K90" s="13">
        <v>32</v>
      </c>
      <c r="L90" s="13">
        <v>27</v>
      </c>
      <c r="M90" s="13">
        <v>17</v>
      </c>
      <c r="N90" s="13">
        <v>45</v>
      </c>
      <c r="O90" s="13">
        <v>11</v>
      </c>
      <c r="P90" s="13">
        <v>10</v>
      </c>
      <c r="Q90" s="13">
        <v>43</v>
      </c>
      <c r="R90" s="13">
        <v>15</v>
      </c>
      <c r="S90" s="10">
        <f t="shared" si="13"/>
        <v>287</v>
      </c>
      <c r="T90" s="21">
        <f t="shared" si="14"/>
        <v>370</v>
      </c>
      <c r="U90" s="6">
        <f t="shared" si="15"/>
        <v>370</v>
      </c>
      <c r="W90" t="str">
        <f t="shared" si="16"/>
        <v>True</v>
      </c>
      <c r="X90" t="str">
        <f t="shared" si="17"/>
        <v>True</v>
      </c>
      <c r="Y90" t="str">
        <f t="shared" si="17"/>
        <v>True</v>
      </c>
    </row>
    <row r="91" spans="1:25" x14ac:dyDescent="0.25">
      <c r="A91" t="s">
        <v>77</v>
      </c>
      <c r="C91">
        <v>1</v>
      </c>
      <c r="D91">
        <v>22</v>
      </c>
      <c r="E91">
        <v>52</v>
      </c>
      <c r="G91">
        <v>2</v>
      </c>
      <c r="H91" s="6">
        <f t="shared" si="12"/>
        <v>77</v>
      </c>
      <c r="I91" s="21"/>
      <c r="J91" s="13">
        <v>2</v>
      </c>
      <c r="K91" s="6"/>
      <c r="L91" s="6"/>
      <c r="M91" s="6"/>
      <c r="N91" s="6"/>
      <c r="O91" s="6"/>
      <c r="P91" s="6"/>
      <c r="Q91" s="6"/>
      <c r="R91" s="6"/>
      <c r="S91" s="10">
        <f t="shared" si="13"/>
        <v>2</v>
      </c>
      <c r="T91" s="21">
        <f t="shared" si="14"/>
        <v>79</v>
      </c>
      <c r="U91" s="6">
        <f t="shared" si="15"/>
        <v>79</v>
      </c>
      <c r="W91" t="str">
        <f t="shared" si="16"/>
        <v>True</v>
      </c>
      <c r="X91" t="str">
        <f t="shared" si="17"/>
        <v>True</v>
      </c>
      <c r="Y91" t="str">
        <f t="shared" si="17"/>
        <v>True</v>
      </c>
    </row>
    <row r="92" spans="1:25" x14ac:dyDescent="0.25">
      <c r="A92" t="s">
        <v>78</v>
      </c>
      <c r="B92">
        <v>21</v>
      </c>
      <c r="C92">
        <v>40</v>
      </c>
      <c r="E92">
        <v>40</v>
      </c>
      <c r="F92">
        <v>56</v>
      </c>
      <c r="H92" s="6">
        <f t="shared" si="12"/>
        <v>157</v>
      </c>
      <c r="I92" s="22">
        <v>6</v>
      </c>
      <c r="J92" s="13">
        <v>35</v>
      </c>
      <c r="K92" s="6"/>
      <c r="L92" s="6"/>
      <c r="M92" s="6"/>
      <c r="N92" s="6">
        <v>2</v>
      </c>
      <c r="O92" s="6"/>
      <c r="P92" s="6"/>
      <c r="Q92" s="6"/>
      <c r="R92" s="6"/>
      <c r="S92" s="10">
        <f t="shared" si="13"/>
        <v>43</v>
      </c>
      <c r="T92" s="21">
        <f t="shared" si="14"/>
        <v>200</v>
      </c>
      <c r="U92" s="6">
        <f t="shared" si="15"/>
        <v>200</v>
      </c>
      <c r="W92" t="str">
        <f t="shared" si="16"/>
        <v>True</v>
      </c>
      <c r="X92" t="str">
        <f t="shared" si="17"/>
        <v>True</v>
      </c>
      <c r="Y92" t="str">
        <f t="shared" si="17"/>
        <v>True</v>
      </c>
    </row>
    <row r="93" spans="1:25" x14ac:dyDescent="0.25">
      <c r="A93" t="s">
        <v>79</v>
      </c>
      <c r="B93">
        <v>9</v>
      </c>
      <c r="C93">
        <v>14</v>
      </c>
      <c r="D93">
        <v>1</v>
      </c>
      <c r="E93">
        <v>4</v>
      </c>
      <c r="F93">
        <v>3</v>
      </c>
      <c r="G93">
        <v>4</v>
      </c>
      <c r="H93" s="6">
        <f t="shared" si="12"/>
        <v>35</v>
      </c>
      <c r="I93" s="22">
        <v>1</v>
      </c>
      <c r="J93" s="13">
        <v>4</v>
      </c>
      <c r="K93" s="13">
        <v>1</v>
      </c>
      <c r="L93" s="6"/>
      <c r="M93" s="6">
        <v>5</v>
      </c>
      <c r="N93" s="6">
        <v>2</v>
      </c>
      <c r="O93" s="6">
        <v>2</v>
      </c>
      <c r="P93" s="6">
        <v>1</v>
      </c>
      <c r="Q93" s="6">
        <v>1</v>
      </c>
      <c r="R93" s="6"/>
      <c r="S93" s="10">
        <f t="shared" si="13"/>
        <v>17</v>
      </c>
      <c r="T93" s="21">
        <f t="shared" si="14"/>
        <v>52</v>
      </c>
      <c r="U93" s="6">
        <f t="shared" si="15"/>
        <v>52</v>
      </c>
      <c r="W93" t="str">
        <f t="shared" si="16"/>
        <v>True</v>
      </c>
      <c r="X93" t="str">
        <f t="shared" si="17"/>
        <v>True</v>
      </c>
      <c r="Y93" t="str">
        <f t="shared" si="17"/>
        <v>True</v>
      </c>
    </row>
    <row r="94" spans="1:25" x14ac:dyDescent="0.25">
      <c r="A94" t="s">
        <v>80</v>
      </c>
      <c r="C94">
        <v>69</v>
      </c>
      <c r="H94" s="6">
        <f t="shared" si="12"/>
        <v>69</v>
      </c>
      <c r="I94" s="21"/>
      <c r="J94" s="6"/>
      <c r="K94" s="6"/>
      <c r="L94" s="6"/>
      <c r="M94" s="6"/>
      <c r="N94" s="6"/>
      <c r="O94" s="6"/>
      <c r="P94" s="6"/>
      <c r="Q94" s="6"/>
      <c r="R94" s="6"/>
      <c r="S94" s="10">
        <f t="shared" si="13"/>
        <v>0</v>
      </c>
      <c r="T94" s="21">
        <f t="shared" si="14"/>
        <v>69</v>
      </c>
      <c r="U94" s="6">
        <f t="shared" si="15"/>
        <v>69</v>
      </c>
      <c r="W94" t="str">
        <f t="shared" si="16"/>
        <v>True</v>
      </c>
      <c r="X94" t="b">
        <f t="shared" si="17"/>
        <v>0</v>
      </c>
      <c r="Y94" t="str">
        <f t="shared" si="17"/>
        <v>True</v>
      </c>
    </row>
    <row r="95" spans="1:25" x14ac:dyDescent="0.25">
      <c r="A95" t="s">
        <v>81</v>
      </c>
      <c r="H95" s="6">
        <f t="shared" si="12"/>
        <v>0</v>
      </c>
      <c r="I95" s="21"/>
      <c r="J95" s="6"/>
      <c r="K95" s="6"/>
      <c r="L95" s="6"/>
      <c r="M95" s="6"/>
      <c r="N95" s="6"/>
      <c r="O95" s="6"/>
      <c r="P95" s="6"/>
      <c r="Q95" s="6"/>
      <c r="R95" s="6"/>
      <c r="S95" s="10">
        <f t="shared" si="13"/>
        <v>0</v>
      </c>
      <c r="T95" s="21">
        <f t="shared" si="14"/>
        <v>0</v>
      </c>
      <c r="U95" s="6">
        <f t="shared" si="15"/>
        <v>0</v>
      </c>
      <c r="W95" t="b">
        <f t="shared" si="16"/>
        <v>0</v>
      </c>
      <c r="X95" t="b">
        <f t="shared" si="17"/>
        <v>0</v>
      </c>
      <c r="Y95" t="b">
        <f t="shared" si="17"/>
        <v>0</v>
      </c>
    </row>
    <row r="96" spans="1:25" x14ac:dyDescent="0.25">
      <c r="A96" t="s">
        <v>82</v>
      </c>
      <c r="H96" s="6">
        <f t="shared" si="12"/>
        <v>0</v>
      </c>
      <c r="I96" s="21"/>
      <c r="J96" s="6"/>
      <c r="K96" s="6"/>
      <c r="L96" s="6"/>
      <c r="M96" s="6"/>
      <c r="N96" s="6"/>
      <c r="O96" s="6"/>
      <c r="P96" s="6"/>
      <c r="Q96" s="6"/>
      <c r="R96" s="6"/>
      <c r="S96" s="10">
        <f t="shared" si="13"/>
        <v>0</v>
      </c>
      <c r="T96" s="21">
        <f t="shared" si="14"/>
        <v>0</v>
      </c>
      <c r="U96" s="6">
        <f t="shared" si="15"/>
        <v>0</v>
      </c>
      <c r="W96" t="b">
        <f t="shared" si="16"/>
        <v>0</v>
      </c>
      <c r="X96" t="b">
        <f t="shared" si="17"/>
        <v>0</v>
      </c>
      <c r="Y96" t="b">
        <f t="shared" si="17"/>
        <v>0</v>
      </c>
    </row>
    <row r="97" spans="1:25" x14ac:dyDescent="0.25">
      <c r="A97" t="s">
        <v>83</v>
      </c>
      <c r="H97" s="6">
        <f t="shared" si="12"/>
        <v>0</v>
      </c>
      <c r="I97" s="21"/>
      <c r="J97" s="6"/>
      <c r="K97" s="6"/>
      <c r="L97" s="6"/>
      <c r="M97" s="6"/>
      <c r="N97" s="6"/>
      <c r="O97" s="6"/>
      <c r="P97" s="6"/>
      <c r="Q97" s="6"/>
      <c r="R97" s="6"/>
      <c r="S97" s="10">
        <f t="shared" si="13"/>
        <v>0</v>
      </c>
      <c r="T97" s="21">
        <f t="shared" si="14"/>
        <v>0</v>
      </c>
      <c r="U97" s="6">
        <f t="shared" si="15"/>
        <v>0</v>
      </c>
    </row>
    <row r="98" spans="1:25" x14ac:dyDescent="0.25">
      <c r="A98" t="s">
        <v>84</v>
      </c>
      <c r="H98" s="6">
        <f t="shared" si="12"/>
        <v>0</v>
      </c>
      <c r="I98" s="21">
        <v>5</v>
      </c>
      <c r="J98" s="6"/>
      <c r="K98" s="6"/>
      <c r="L98" s="6"/>
      <c r="M98" s="6"/>
      <c r="N98" s="6"/>
      <c r="O98" s="6"/>
      <c r="P98" s="6"/>
      <c r="Q98" s="6"/>
      <c r="R98" s="6"/>
      <c r="S98" s="10">
        <f t="shared" si="13"/>
        <v>5</v>
      </c>
      <c r="T98" s="21">
        <f t="shared" si="14"/>
        <v>5</v>
      </c>
      <c r="U98" s="6">
        <f t="shared" si="15"/>
        <v>5</v>
      </c>
      <c r="W98" t="b">
        <f t="shared" si="16"/>
        <v>0</v>
      </c>
      <c r="X98" t="str">
        <f t="shared" si="17"/>
        <v>True</v>
      </c>
      <c r="Y98" t="str">
        <f t="shared" si="17"/>
        <v>True</v>
      </c>
    </row>
    <row r="99" spans="1:25" x14ac:dyDescent="0.25">
      <c r="A99" t="s">
        <v>85</v>
      </c>
      <c r="C99">
        <v>1</v>
      </c>
      <c r="D99">
        <v>2</v>
      </c>
      <c r="E99">
        <v>5</v>
      </c>
      <c r="F99">
        <v>5</v>
      </c>
      <c r="G99">
        <v>8</v>
      </c>
      <c r="H99" s="6">
        <f t="shared" si="12"/>
        <v>21</v>
      </c>
      <c r="I99" s="22">
        <v>17</v>
      </c>
      <c r="J99" s="13">
        <v>26</v>
      </c>
      <c r="K99" s="13">
        <v>16</v>
      </c>
      <c r="L99" s="13">
        <v>11</v>
      </c>
      <c r="M99" s="13">
        <v>9</v>
      </c>
      <c r="N99" s="6"/>
      <c r="O99" s="6">
        <v>6</v>
      </c>
      <c r="P99" s="6">
        <v>24</v>
      </c>
      <c r="Q99" s="6">
        <v>49</v>
      </c>
      <c r="R99" s="6">
        <v>14</v>
      </c>
      <c r="S99" s="10">
        <f t="shared" si="13"/>
        <v>172</v>
      </c>
      <c r="T99" s="21">
        <f t="shared" si="14"/>
        <v>193</v>
      </c>
      <c r="U99" s="6">
        <f t="shared" si="15"/>
        <v>193</v>
      </c>
      <c r="W99" t="str">
        <f t="shared" si="16"/>
        <v>True</v>
      </c>
      <c r="X99" t="str">
        <f t="shared" si="17"/>
        <v>True</v>
      </c>
      <c r="Y99" t="str">
        <f t="shared" si="17"/>
        <v>True</v>
      </c>
    </row>
    <row r="100" spans="1:25" x14ac:dyDescent="0.25">
      <c r="A100" t="s">
        <v>86</v>
      </c>
      <c r="C100">
        <v>2</v>
      </c>
      <c r="G100">
        <v>18</v>
      </c>
      <c r="H100" s="6">
        <f t="shared" si="12"/>
        <v>20</v>
      </c>
      <c r="I100" s="21"/>
      <c r="J100" s="6">
        <v>33</v>
      </c>
      <c r="K100" s="6"/>
      <c r="L100" s="6">
        <v>8</v>
      </c>
      <c r="M100" s="6"/>
      <c r="N100" s="6">
        <v>12</v>
      </c>
      <c r="O100" s="6">
        <v>5</v>
      </c>
      <c r="P100" s="6">
        <v>10</v>
      </c>
      <c r="Q100" s="6">
        <v>13</v>
      </c>
      <c r="R100" s="6">
        <v>7</v>
      </c>
      <c r="S100" s="10">
        <f t="shared" si="13"/>
        <v>88</v>
      </c>
      <c r="T100" s="21">
        <f t="shared" si="14"/>
        <v>108</v>
      </c>
      <c r="U100" s="6">
        <f t="shared" si="15"/>
        <v>108</v>
      </c>
      <c r="W100" t="str">
        <f t="shared" si="16"/>
        <v>True</v>
      </c>
      <c r="X100" t="str">
        <f t="shared" si="17"/>
        <v>True</v>
      </c>
      <c r="Y100" t="str">
        <f t="shared" si="17"/>
        <v>True</v>
      </c>
    </row>
    <row r="101" spans="1:25" x14ac:dyDescent="0.25">
      <c r="A101" t="s">
        <v>87</v>
      </c>
      <c r="H101" s="6">
        <f t="shared" si="12"/>
        <v>0</v>
      </c>
      <c r="I101" s="21"/>
      <c r="J101" s="6"/>
      <c r="K101" s="6"/>
      <c r="L101" s="6"/>
      <c r="M101" s="6"/>
      <c r="N101" s="6"/>
      <c r="O101" s="6"/>
      <c r="P101" s="6"/>
      <c r="Q101" s="6"/>
      <c r="R101" s="6"/>
      <c r="S101" s="10">
        <f t="shared" si="13"/>
        <v>0</v>
      </c>
      <c r="T101" s="21">
        <f t="shared" si="14"/>
        <v>0</v>
      </c>
      <c r="U101" s="6">
        <f t="shared" si="15"/>
        <v>0</v>
      </c>
      <c r="W101" t="b">
        <f t="shared" si="16"/>
        <v>0</v>
      </c>
      <c r="X101" t="b">
        <f t="shared" si="17"/>
        <v>0</v>
      </c>
      <c r="Y101" t="b">
        <f t="shared" si="17"/>
        <v>0</v>
      </c>
    </row>
    <row r="102" spans="1:25" x14ac:dyDescent="0.25">
      <c r="A102" t="s">
        <v>88</v>
      </c>
      <c r="E102">
        <v>9</v>
      </c>
      <c r="G102">
        <v>1</v>
      </c>
      <c r="H102" s="6">
        <f t="shared" si="12"/>
        <v>10</v>
      </c>
      <c r="I102" s="21">
        <v>12</v>
      </c>
      <c r="J102" s="6">
        <v>17</v>
      </c>
      <c r="K102" s="6">
        <v>6</v>
      </c>
      <c r="L102" s="6">
        <v>4</v>
      </c>
      <c r="M102" s="6">
        <v>1</v>
      </c>
      <c r="N102" s="6">
        <v>4</v>
      </c>
      <c r="O102" s="6"/>
      <c r="P102" s="6">
        <v>1</v>
      </c>
      <c r="Q102" s="6">
        <v>3</v>
      </c>
      <c r="R102" s="6">
        <v>3</v>
      </c>
      <c r="S102" s="10">
        <f t="shared" si="13"/>
        <v>51</v>
      </c>
      <c r="T102" s="21">
        <f t="shared" si="14"/>
        <v>61</v>
      </c>
      <c r="U102" s="6">
        <f t="shared" si="15"/>
        <v>61</v>
      </c>
      <c r="W102" t="str">
        <f t="shared" si="16"/>
        <v>True</v>
      </c>
      <c r="X102" t="str">
        <f t="shared" si="17"/>
        <v>True</v>
      </c>
      <c r="Y102" t="str">
        <f t="shared" si="17"/>
        <v>True</v>
      </c>
    </row>
    <row r="103" spans="1:25" x14ac:dyDescent="0.25">
      <c r="A103" t="s">
        <v>89</v>
      </c>
      <c r="C103">
        <v>2</v>
      </c>
      <c r="H103" s="6">
        <f t="shared" si="12"/>
        <v>2</v>
      </c>
      <c r="I103" s="21"/>
      <c r="J103" s="6"/>
      <c r="K103" s="6"/>
      <c r="L103" s="6"/>
      <c r="M103" s="6"/>
      <c r="N103" s="6"/>
      <c r="O103" s="6"/>
      <c r="P103" s="6">
        <v>1</v>
      </c>
      <c r="Q103" s="6"/>
      <c r="R103" s="6"/>
      <c r="S103" s="10">
        <f t="shared" si="13"/>
        <v>1</v>
      </c>
      <c r="T103" s="21">
        <f t="shared" si="14"/>
        <v>3</v>
      </c>
      <c r="U103" s="6">
        <f t="shared" si="15"/>
        <v>3</v>
      </c>
      <c r="W103" t="str">
        <f t="shared" si="16"/>
        <v>True</v>
      </c>
      <c r="X103" t="str">
        <f t="shared" si="17"/>
        <v>True</v>
      </c>
      <c r="Y103" t="str">
        <f t="shared" si="17"/>
        <v>True</v>
      </c>
    </row>
    <row r="104" spans="1:25" x14ac:dyDescent="0.25">
      <c r="A104" t="s">
        <v>90</v>
      </c>
      <c r="D104">
        <v>1</v>
      </c>
      <c r="H104" s="6">
        <f t="shared" si="12"/>
        <v>1</v>
      </c>
      <c r="I104" s="21"/>
      <c r="J104" s="6"/>
      <c r="K104" s="6"/>
      <c r="L104" s="6">
        <v>3</v>
      </c>
      <c r="M104" s="6">
        <v>1</v>
      </c>
      <c r="N104" s="6"/>
      <c r="O104" s="6"/>
      <c r="P104" s="6"/>
      <c r="Q104" s="6">
        <v>1</v>
      </c>
      <c r="R104" s="6"/>
      <c r="S104" s="10">
        <f t="shared" si="13"/>
        <v>5</v>
      </c>
      <c r="T104" s="21">
        <f t="shared" si="14"/>
        <v>6</v>
      </c>
      <c r="U104" s="6">
        <f t="shared" si="15"/>
        <v>6</v>
      </c>
      <c r="W104" t="str">
        <f t="shared" si="16"/>
        <v>True</v>
      </c>
      <c r="X104" t="str">
        <f t="shared" si="17"/>
        <v>True</v>
      </c>
      <c r="Y104" t="str">
        <f t="shared" si="17"/>
        <v>True</v>
      </c>
    </row>
    <row r="105" spans="1:25" x14ac:dyDescent="0.25">
      <c r="A105" t="s">
        <v>91</v>
      </c>
      <c r="H105" s="6">
        <f t="shared" si="12"/>
        <v>0</v>
      </c>
      <c r="I105" s="21"/>
      <c r="J105" s="6"/>
      <c r="K105" s="6"/>
      <c r="L105" s="6"/>
      <c r="M105" s="6"/>
      <c r="N105" s="6"/>
      <c r="O105" s="6"/>
      <c r="P105" s="6"/>
      <c r="Q105" s="6"/>
      <c r="R105" s="6"/>
      <c r="S105" s="10">
        <f t="shared" si="13"/>
        <v>0</v>
      </c>
      <c r="T105" s="21">
        <f t="shared" si="14"/>
        <v>0</v>
      </c>
      <c r="U105" s="6">
        <f t="shared" si="15"/>
        <v>0</v>
      </c>
      <c r="W105" t="b">
        <f t="shared" si="16"/>
        <v>0</v>
      </c>
      <c r="X105" t="b">
        <f t="shared" si="17"/>
        <v>0</v>
      </c>
      <c r="Y105" t="b">
        <f t="shared" si="17"/>
        <v>0</v>
      </c>
    </row>
    <row r="106" spans="1:25" x14ac:dyDescent="0.25">
      <c r="A106" t="s">
        <v>92</v>
      </c>
      <c r="H106" s="6">
        <f t="shared" si="12"/>
        <v>0</v>
      </c>
      <c r="I106" s="21"/>
      <c r="J106" s="6"/>
      <c r="K106" s="6"/>
      <c r="L106" s="6"/>
      <c r="M106" s="6"/>
      <c r="N106" s="6"/>
      <c r="O106" s="6"/>
      <c r="P106" s="6"/>
      <c r="Q106" s="6"/>
      <c r="R106" s="6"/>
      <c r="S106" s="10">
        <f t="shared" si="13"/>
        <v>0</v>
      </c>
      <c r="T106" s="21">
        <f t="shared" si="14"/>
        <v>0</v>
      </c>
      <c r="U106" s="6">
        <f t="shared" si="15"/>
        <v>0</v>
      </c>
      <c r="W106" t="b">
        <f t="shared" si="16"/>
        <v>0</v>
      </c>
      <c r="X106" t="b">
        <f t="shared" si="17"/>
        <v>0</v>
      </c>
      <c r="Y106" t="b">
        <f t="shared" si="17"/>
        <v>0</v>
      </c>
    </row>
    <row r="107" spans="1:25" x14ac:dyDescent="0.25">
      <c r="A107" t="s">
        <v>93</v>
      </c>
      <c r="C107">
        <v>1</v>
      </c>
      <c r="D107">
        <v>2</v>
      </c>
      <c r="E107">
        <v>3</v>
      </c>
      <c r="F107">
        <v>4</v>
      </c>
      <c r="H107" s="6">
        <f t="shared" si="12"/>
        <v>10</v>
      </c>
      <c r="I107" s="22">
        <v>1</v>
      </c>
      <c r="J107" s="13">
        <v>11</v>
      </c>
      <c r="K107" s="13">
        <v>1</v>
      </c>
      <c r="L107" s="13">
        <v>1</v>
      </c>
      <c r="M107" s="13">
        <v>6</v>
      </c>
      <c r="N107" s="13">
        <v>2</v>
      </c>
      <c r="O107" s="13">
        <v>13</v>
      </c>
      <c r="P107" s="13">
        <v>9</v>
      </c>
      <c r="Q107" s="13">
        <v>9</v>
      </c>
      <c r="R107" s="6"/>
      <c r="S107" s="10">
        <f t="shared" si="13"/>
        <v>53</v>
      </c>
      <c r="T107" s="21">
        <f t="shared" si="14"/>
        <v>63</v>
      </c>
      <c r="U107" s="6">
        <f t="shared" si="15"/>
        <v>63</v>
      </c>
      <c r="W107" t="str">
        <f t="shared" si="16"/>
        <v>True</v>
      </c>
      <c r="X107" t="str">
        <f t="shared" si="17"/>
        <v>True</v>
      </c>
      <c r="Y107" t="str">
        <f t="shared" si="17"/>
        <v>True</v>
      </c>
    </row>
    <row r="108" spans="1:25" x14ac:dyDescent="0.25">
      <c r="A108" t="s">
        <v>172</v>
      </c>
      <c r="H108" s="6">
        <f t="shared" si="12"/>
        <v>0</v>
      </c>
      <c r="I108" s="22"/>
      <c r="J108" s="13">
        <v>1</v>
      </c>
      <c r="K108" s="6"/>
      <c r="L108" s="6"/>
      <c r="M108" s="6"/>
      <c r="N108" s="6"/>
      <c r="O108" s="6"/>
      <c r="P108" s="6"/>
      <c r="Q108" s="6"/>
      <c r="R108" s="6"/>
      <c r="S108" s="10">
        <f t="shared" si="13"/>
        <v>1</v>
      </c>
      <c r="T108" s="21">
        <f t="shared" si="14"/>
        <v>1</v>
      </c>
      <c r="U108" s="6">
        <f t="shared" si="15"/>
        <v>1</v>
      </c>
      <c r="W108" t="b">
        <f t="shared" si="16"/>
        <v>0</v>
      </c>
      <c r="X108" t="str">
        <f t="shared" si="17"/>
        <v>True</v>
      </c>
      <c r="Y108" t="str">
        <f t="shared" si="17"/>
        <v>True</v>
      </c>
    </row>
    <row r="109" spans="1:25" x14ac:dyDescent="0.25">
      <c r="A109" t="s">
        <v>94</v>
      </c>
      <c r="H109" s="6">
        <f t="shared" si="12"/>
        <v>0</v>
      </c>
      <c r="I109" s="21"/>
      <c r="J109" s="6"/>
      <c r="K109" s="6"/>
      <c r="L109" s="6"/>
      <c r="M109" s="6"/>
      <c r="N109" s="6"/>
      <c r="O109" s="6"/>
      <c r="P109" s="6"/>
      <c r="Q109" s="6"/>
      <c r="R109" s="6"/>
      <c r="S109" s="10">
        <f t="shared" si="13"/>
        <v>0</v>
      </c>
      <c r="T109" s="21">
        <f t="shared" si="14"/>
        <v>0</v>
      </c>
      <c r="U109" s="6">
        <f t="shared" si="15"/>
        <v>0</v>
      </c>
      <c r="W109" t="b">
        <f t="shared" si="16"/>
        <v>0</v>
      </c>
      <c r="X109" t="b">
        <f t="shared" si="17"/>
        <v>0</v>
      </c>
      <c r="Y109" t="b">
        <f t="shared" si="17"/>
        <v>0</v>
      </c>
    </row>
    <row r="110" spans="1:25" x14ac:dyDescent="0.25">
      <c r="A110" t="s">
        <v>95</v>
      </c>
      <c r="B110">
        <v>3</v>
      </c>
      <c r="C110">
        <v>4</v>
      </c>
      <c r="D110">
        <v>1</v>
      </c>
      <c r="E110">
        <v>5</v>
      </c>
      <c r="F110">
        <v>1</v>
      </c>
      <c r="G110">
        <v>2</v>
      </c>
      <c r="H110" s="6">
        <f t="shared" si="12"/>
        <v>16</v>
      </c>
      <c r="I110" s="22">
        <v>11</v>
      </c>
      <c r="J110" s="13">
        <v>15</v>
      </c>
      <c r="K110" s="13">
        <v>8</v>
      </c>
      <c r="L110" s="13">
        <v>7</v>
      </c>
      <c r="M110" s="13">
        <v>5</v>
      </c>
      <c r="N110" s="13">
        <v>4</v>
      </c>
      <c r="O110" s="13">
        <v>4</v>
      </c>
      <c r="P110" s="13">
        <v>4</v>
      </c>
      <c r="Q110" s="13">
        <v>8</v>
      </c>
      <c r="R110" s="13">
        <v>6</v>
      </c>
      <c r="S110" s="10">
        <f t="shared" si="13"/>
        <v>72</v>
      </c>
      <c r="T110" s="21">
        <f t="shared" si="14"/>
        <v>88</v>
      </c>
      <c r="U110" s="6">
        <f t="shared" si="15"/>
        <v>88</v>
      </c>
      <c r="W110" t="str">
        <f t="shared" si="16"/>
        <v>True</v>
      </c>
      <c r="X110" t="str">
        <f t="shared" si="17"/>
        <v>True</v>
      </c>
      <c r="Y110" t="str">
        <f t="shared" si="17"/>
        <v>True</v>
      </c>
    </row>
    <row r="111" spans="1:25" x14ac:dyDescent="0.25">
      <c r="A111" t="s">
        <v>96</v>
      </c>
      <c r="C111">
        <v>2</v>
      </c>
      <c r="D111">
        <v>4</v>
      </c>
      <c r="F111">
        <v>1</v>
      </c>
      <c r="H111" s="6">
        <f t="shared" si="12"/>
        <v>7</v>
      </c>
      <c r="I111" s="22">
        <v>7</v>
      </c>
      <c r="J111" s="13">
        <v>3</v>
      </c>
      <c r="K111" s="13">
        <v>15</v>
      </c>
      <c r="L111" s="13">
        <v>6</v>
      </c>
      <c r="M111" s="13">
        <v>7</v>
      </c>
      <c r="N111" s="13">
        <v>4</v>
      </c>
      <c r="O111" s="13">
        <v>5</v>
      </c>
      <c r="P111" s="13">
        <v>9</v>
      </c>
      <c r="Q111" s="13">
        <v>10</v>
      </c>
      <c r="R111" s="13">
        <v>3</v>
      </c>
      <c r="S111" s="10">
        <f t="shared" si="13"/>
        <v>69</v>
      </c>
      <c r="T111" s="21">
        <f t="shared" si="14"/>
        <v>76</v>
      </c>
      <c r="U111" s="6">
        <f t="shared" si="15"/>
        <v>76</v>
      </c>
      <c r="W111" t="str">
        <f t="shared" si="16"/>
        <v>True</v>
      </c>
      <c r="X111" t="str">
        <f t="shared" si="17"/>
        <v>True</v>
      </c>
      <c r="Y111" t="str">
        <f t="shared" si="17"/>
        <v>True</v>
      </c>
    </row>
    <row r="112" spans="1:25" x14ac:dyDescent="0.25">
      <c r="A112" t="s">
        <v>97</v>
      </c>
      <c r="D112">
        <v>6</v>
      </c>
      <c r="E112">
        <v>64</v>
      </c>
      <c r="G112">
        <v>12</v>
      </c>
      <c r="H112" s="6">
        <f t="shared" si="12"/>
        <v>82</v>
      </c>
      <c r="I112" s="21"/>
      <c r="J112" s="13">
        <v>5</v>
      </c>
      <c r="K112" s="6"/>
      <c r="L112" s="13">
        <v>2</v>
      </c>
      <c r="M112" s="6"/>
      <c r="N112" s="6"/>
      <c r="O112" s="6"/>
      <c r="P112" s="13">
        <v>1</v>
      </c>
      <c r="Q112" s="13">
        <v>3</v>
      </c>
      <c r="R112" s="6"/>
      <c r="S112" s="10">
        <f t="shared" si="13"/>
        <v>11</v>
      </c>
      <c r="T112" s="21">
        <f t="shared" si="14"/>
        <v>93</v>
      </c>
      <c r="U112" s="6">
        <f t="shared" si="15"/>
        <v>93</v>
      </c>
      <c r="W112" t="str">
        <f t="shared" si="16"/>
        <v>True</v>
      </c>
      <c r="X112" t="str">
        <f t="shared" si="17"/>
        <v>True</v>
      </c>
      <c r="Y112" t="str">
        <f t="shared" si="17"/>
        <v>True</v>
      </c>
    </row>
    <row r="113" spans="1:25" x14ac:dyDescent="0.25">
      <c r="A113" t="s">
        <v>308</v>
      </c>
      <c r="D113">
        <v>8</v>
      </c>
      <c r="E113">
        <v>22</v>
      </c>
      <c r="H113" s="6">
        <f t="shared" si="12"/>
        <v>30</v>
      </c>
      <c r="I113" s="21"/>
      <c r="J113" s="6"/>
      <c r="K113" s="6"/>
      <c r="L113" s="6"/>
      <c r="M113" s="6"/>
      <c r="N113" s="6"/>
      <c r="O113" s="6"/>
      <c r="P113" s="6"/>
      <c r="Q113" s="6"/>
      <c r="R113" s="6"/>
      <c r="S113" s="10">
        <f t="shared" si="13"/>
        <v>0</v>
      </c>
      <c r="T113" s="21">
        <f t="shared" si="14"/>
        <v>30</v>
      </c>
      <c r="U113" s="6">
        <f t="shared" si="15"/>
        <v>30</v>
      </c>
      <c r="W113" t="str">
        <f t="shared" si="16"/>
        <v>True</v>
      </c>
      <c r="X113" t="b">
        <f t="shared" si="17"/>
        <v>0</v>
      </c>
      <c r="Y113" t="str">
        <f t="shared" si="17"/>
        <v>True</v>
      </c>
    </row>
    <row r="114" spans="1:25" x14ac:dyDescent="0.25">
      <c r="A114" t="s">
        <v>98</v>
      </c>
      <c r="C114">
        <v>3</v>
      </c>
      <c r="F114">
        <v>2</v>
      </c>
      <c r="H114" s="6">
        <f t="shared" si="12"/>
        <v>5</v>
      </c>
      <c r="I114" s="21">
        <v>1</v>
      </c>
      <c r="J114" s="6">
        <v>1</v>
      </c>
      <c r="K114" s="6">
        <v>1</v>
      </c>
      <c r="L114" s="6">
        <v>1</v>
      </c>
      <c r="M114" s="6">
        <v>1</v>
      </c>
      <c r="N114" s="6"/>
      <c r="O114" s="6">
        <v>2</v>
      </c>
      <c r="P114" s="6"/>
      <c r="Q114" s="6">
        <v>2</v>
      </c>
      <c r="R114" s="6"/>
      <c r="S114" s="10">
        <f t="shared" si="13"/>
        <v>9</v>
      </c>
      <c r="T114" s="21">
        <f t="shared" si="14"/>
        <v>14</v>
      </c>
      <c r="U114" s="6">
        <f t="shared" si="15"/>
        <v>14</v>
      </c>
      <c r="W114" t="str">
        <f t="shared" si="16"/>
        <v>True</v>
      </c>
      <c r="X114" t="str">
        <f t="shared" si="17"/>
        <v>True</v>
      </c>
      <c r="Y114" t="str">
        <f t="shared" si="17"/>
        <v>True</v>
      </c>
    </row>
    <row r="115" spans="1:25" x14ac:dyDescent="0.25">
      <c r="A115" t="s">
        <v>99</v>
      </c>
      <c r="B115">
        <v>8</v>
      </c>
      <c r="C115">
        <v>61</v>
      </c>
      <c r="D115">
        <v>30</v>
      </c>
      <c r="H115" s="6">
        <f t="shared" si="12"/>
        <v>99</v>
      </c>
      <c r="I115" s="21"/>
      <c r="J115" s="6"/>
      <c r="K115" s="6"/>
      <c r="L115" s="6"/>
      <c r="M115" s="6"/>
      <c r="N115" s="6"/>
      <c r="O115" s="6"/>
      <c r="P115" s="6"/>
      <c r="Q115" s="6"/>
      <c r="R115" s="6"/>
      <c r="S115" s="10">
        <f t="shared" si="13"/>
        <v>0</v>
      </c>
      <c r="T115" s="21">
        <f t="shared" si="14"/>
        <v>99</v>
      </c>
      <c r="U115" s="6">
        <f t="shared" si="15"/>
        <v>99</v>
      </c>
      <c r="W115" t="str">
        <f t="shared" si="16"/>
        <v>True</v>
      </c>
      <c r="X115" t="b">
        <f t="shared" si="17"/>
        <v>0</v>
      </c>
      <c r="Y115" t="str">
        <f t="shared" si="17"/>
        <v>True</v>
      </c>
    </row>
    <row r="116" spans="1:25" x14ac:dyDescent="0.25">
      <c r="A116" t="s">
        <v>100</v>
      </c>
      <c r="D116">
        <v>2</v>
      </c>
      <c r="H116" s="6">
        <f t="shared" si="12"/>
        <v>2</v>
      </c>
      <c r="I116" s="21"/>
      <c r="J116" s="6"/>
      <c r="K116" s="6">
        <v>2</v>
      </c>
      <c r="L116" s="6">
        <v>11</v>
      </c>
      <c r="M116" s="6">
        <v>1</v>
      </c>
      <c r="N116" s="6">
        <v>1</v>
      </c>
      <c r="O116" s="6"/>
      <c r="P116" s="6"/>
      <c r="Q116" s="6"/>
      <c r="R116" s="6"/>
      <c r="S116" s="10">
        <f t="shared" si="13"/>
        <v>15</v>
      </c>
      <c r="T116" s="21">
        <f t="shared" si="14"/>
        <v>17</v>
      </c>
      <c r="U116" s="6">
        <f t="shared" si="15"/>
        <v>17</v>
      </c>
      <c r="W116" t="str">
        <f t="shared" si="16"/>
        <v>True</v>
      </c>
      <c r="X116" t="str">
        <f t="shared" si="17"/>
        <v>True</v>
      </c>
      <c r="Y116" t="str">
        <f t="shared" si="17"/>
        <v>True</v>
      </c>
    </row>
    <row r="117" spans="1:25" x14ac:dyDescent="0.25">
      <c r="A117" t="s">
        <v>101</v>
      </c>
      <c r="C117">
        <v>1</v>
      </c>
      <c r="E117">
        <v>19</v>
      </c>
      <c r="F117">
        <v>2</v>
      </c>
      <c r="H117" s="6">
        <f t="shared" si="12"/>
        <v>22</v>
      </c>
      <c r="I117" s="22">
        <v>6</v>
      </c>
      <c r="J117" s="13">
        <v>13</v>
      </c>
      <c r="K117" s="13">
        <v>1</v>
      </c>
      <c r="L117" s="13">
        <v>2</v>
      </c>
      <c r="M117" s="13">
        <v>1</v>
      </c>
      <c r="N117" s="13">
        <v>7</v>
      </c>
      <c r="O117" s="6"/>
      <c r="P117" s="6">
        <v>3</v>
      </c>
      <c r="Q117" s="6">
        <v>4</v>
      </c>
      <c r="R117" s="6">
        <v>4</v>
      </c>
      <c r="S117" s="10">
        <f t="shared" si="13"/>
        <v>41</v>
      </c>
      <c r="T117" s="21">
        <f t="shared" si="14"/>
        <v>63</v>
      </c>
      <c r="U117" s="6">
        <f t="shared" si="15"/>
        <v>63</v>
      </c>
      <c r="W117" t="str">
        <f t="shared" si="16"/>
        <v>True</v>
      </c>
      <c r="X117" t="str">
        <f t="shared" si="17"/>
        <v>True</v>
      </c>
      <c r="Y117" t="str">
        <f t="shared" si="17"/>
        <v>True</v>
      </c>
    </row>
    <row r="118" spans="1:25" x14ac:dyDescent="0.25">
      <c r="A118" t="s">
        <v>69</v>
      </c>
      <c r="B118">
        <v>8</v>
      </c>
      <c r="C118">
        <v>9</v>
      </c>
      <c r="D118">
        <v>3</v>
      </c>
      <c r="G118">
        <v>2</v>
      </c>
      <c r="H118" s="6">
        <f t="shared" si="12"/>
        <v>22</v>
      </c>
      <c r="I118" s="21"/>
      <c r="J118" s="6"/>
      <c r="K118" s="6"/>
      <c r="L118" s="6"/>
      <c r="M118" s="6"/>
      <c r="N118" s="6"/>
      <c r="O118" s="6"/>
      <c r="P118" s="6"/>
      <c r="Q118" s="6"/>
      <c r="R118" s="6"/>
      <c r="S118" s="10">
        <f t="shared" si="13"/>
        <v>0</v>
      </c>
      <c r="T118" s="21">
        <f t="shared" si="14"/>
        <v>22</v>
      </c>
      <c r="U118" s="6">
        <f t="shared" si="15"/>
        <v>22</v>
      </c>
      <c r="W118" t="str">
        <f t="shared" si="16"/>
        <v>True</v>
      </c>
      <c r="X118" t="b">
        <f t="shared" si="17"/>
        <v>0</v>
      </c>
      <c r="Y118" t="str">
        <f t="shared" si="17"/>
        <v>True</v>
      </c>
    </row>
    <row r="119" spans="1:25" x14ac:dyDescent="0.25">
      <c r="A119" t="s">
        <v>102</v>
      </c>
      <c r="B119">
        <v>344</v>
      </c>
      <c r="C119">
        <v>217</v>
      </c>
      <c r="D119">
        <v>65</v>
      </c>
      <c r="E119">
        <v>151</v>
      </c>
      <c r="F119">
        <v>27</v>
      </c>
      <c r="G119">
        <v>12</v>
      </c>
      <c r="H119" s="6">
        <f t="shared" si="12"/>
        <v>816</v>
      </c>
      <c r="I119" s="22">
        <v>34</v>
      </c>
      <c r="J119" s="13">
        <v>14</v>
      </c>
      <c r="K119" s="6"/>
      <c r="L119" s="6">
        <v>8</v>
      </c>
      <c r="M119" s="6"/>
      <c r="N119" s="6">
        <v>3</v>
      </c>
      <c r="O119" s="6"/>
      <c r="P119" s="6"/>
      <c r="Q119" s="6"/>
      <c r="R119" s="6">
        <v>13</v>
      </c>
      <c r="S119" s="10">
        <f t="shared" si="13"/>
        <v>72</v>
      </c>
      <c r="T119" s="21">
        <f t="shared" si="14"/>
        <v>888</v>
      </c>
      <c r="U119" s="6">
        <f t="shared" si="15"/>
        <v>888</v>
      </c>
      <c r="W119" t="str">
        <f t="shared" si="16"/>
        <v>True</v>
      </c>
      <c r="X119" t="str">
        <f t="shared" si="17"/>
        <v>True</v>
      </c>
      <c r="Y119" t="str">
        <f t="shared" si="17"/>
        <v>True</v>
      </c>
    </row>
    <row r="120" spans="1:25" x14ac:dyDescent="0.25">
      <c r="A120" t="s">
        <v>103</v>
      </c>
      <c r="H120" s="6">
        <f t="shared" si="12"/>
        <v>0</v>
      </c>
      <c r="I120" s="21"/>
      <c r="J120" s="6"/>
      <c r="K120" s="6"/>
      <c r="L120" s="6"/>
      <c r="M120" s="6"/>
      <c r="N120" s="6"/>
      <c r="O120" s="6"/>
      <c r="P120" s="6"/>
      <c r="Q120" s="6"/>
      <c r="R120" s="6"/>
      <c r="S120" s="10">
        <f t="shared" si="13"/>
        <v>0</v>
      </c>
      <c r="T120" s="21">
        <f t="shared" si="14"/>
        <v>0</v>
      </c>
      <c r="U120" s="6">
        <f t="shared" si="15"/>
        <v>0</v>
      </c>
      <c r="W120" t="b">
        <f t="shared" si="16"/>
        <v>0</v>
      </c>
      <c r="X120" t="b">
        <f t="shared" si="17"/>
        <v>0</v>
      </c>
      <c r="Y120" t="b">
        <f t="shared" si="17"/>
        <v>0</v>
      </c>
    </row>
    <row r="121" spans="1:25" x14ac:dyDescent="0.25">
      <c r="A121" t="s">
        <v>104</v>
      </c>
      <c r="H121" s="6">
        <f t="shared" si="12"/>
        <v>0</v>
      </c>
      <c r="I121" s="21"/>
      <c r="J121" s="6"/>
      <c r="K121" s="6"/>
      <c r="L121" s="6"/>
      <c r="M121" s="6"/>
      <c r="N121" s="6"/>
      <c r="O121" s="6"/>
      <c r="P121" s="6"/>
      <c r="Q121" s="6"/>
      <c r="R121" s="6"/>
      <c r="S121" s="10">
        <f t="shared" si="13"/>
        <v>0</v>
      </c>
      <c r="T121" s="21">
        <f t="shared" si="14"/>
        <v>0</v>
      </c>
      <c r="U121" s="6">
        <f t="shared" si="15"/>
        <v>0</v>
      </c>
      <c r="W121" t="b">
        <f t="shared" si="16"/>
        <v>0</v>
      </c>
      <c r="X121" t="b">
        <f t="shared" si="17"/>
        <v>0</v>
      </c>
      <c r="Y121" t="b">
        <f t="shared" si="17"/>
        <v>0</v>
      </c>
    </row>
    <row r="122" spans="1:25" x14ac:dyDescent="0.25">
      <c r="A122" t="s">
        <v>70</v>
      </c>
      <c r="E122">
        <v>4</v>
      </c>
      <c r="G122">
        <v>1</v>
      </c>
      <c r="H122" s="6">
        <f t="shared" si="12"/>
        <v>5</v>
      </c>
      <c r="I122" s="21"/>
      <c r="J122" s="6"/>
      <c r="K122" s="6"/>
      <c r="L122" s="6"/>
      <c r="M122" s="6"/>
      <c r="N122" s="6"/>
      <c r="O122" s="6"/>
      <c r="P122" s="6"/>
      <c r="Q122" s="6"/>
      <c r="R122" s="6"/>
      <c r="S122" s="10">
        <f t="shared" si="13"/>
        <v>0</v>
      </c>
      <c r="T122" s="21">
        <f t="shared" si="14"/>
        <v>5</v>
      </c>
      <c r="U122" s="6">
        <f t="shared" si="15"/>
        <v>5</v>
      </c>
      <c r="W122" t="str">
        <f t="shared" si="16"/>
        <v>True</v>
      </c>
      <c r="X122" t="b">
        <f t="shared" si="17"/>
        <v>0</v>
      </c>
      <c r="Y122" t="str">
        <f t="shared" si="17"/>
        <v>True</v>
      </c>
    </row>
    <row r="123" spans="1:25" x14ac:dyDescent="0.25">
      <c r="A123" t="s">
        <v>105</v>
      </c>
      <c r="H123" s="6">
        <f t="shared" si="12"/>
        <v>0</v>
      </c>
      <c r="I123" s="21"/>
      <c r="J123" s="6"/>
      <c r="K123" s="6"/>
      <c r="L123" s="6"/>
      <c r="M123" s="6"/>
      <c r="N123" s="6"/>
      <c r="O123" s="6"/>
      <c r="P123" s="6"/>
      <c r="Q123" s="6"/>
      <c r="R123" s="6"/>
      <c r="S123" s="10">
        <f t="shared" si="13"/>
        <v>0</v>
      </c>
      <c r="T123" s="21">
        <f t="shared" si="14"/>
        <v>0</v>
      </c>
      <c r="U123" s="6">
        <f t="shared" si="15"/>
        <v>0</v>
      </c>
      <c r="W123" t="b">
        <f t="shared" si="16"/>
        <v>0</v>
      </c>
      <c r="X123" t="b">
        <f t="shared" si="17"/>
        <v>0</v>
      </c>
      <c r="Y123" t="b">
        <f t="shared" si="17"/>
        <v>0</v>
      </c>
    </row>
    <row r="124" spans="1:25" x14ac:dyDescent="0.25">
      <c r="A124" t="s">
        <v>106</v>
      </c>
      <c r="H124" s="6">
        <f t="shared" si="12"/>
        <v>0</v>
      </c>
      <c r="I124" s="21"/>
      <c r="J124" s="6"/>
      <c r="K124" s="6"/>
      <c r="L124" s="6"/>
      <c r="M124" s="6"/>
      <c r="N124" s="6"/>
      <c r="O124" s="6"/>
      <c r="P124" s="6"/>
      <c r="Q124" s="6"/>
      <c r="R124" s="6"/>
      <c r="S124" s="10">
        <f t="shared" si="13"/>
        <v>0</v>
      </c>
      <c r="T124" s="21">
        <f t="shared" si="14"/>
        <v>0</v>
      </c>
      <c r="U124" s="6">
        <f t="shared" si="15"/>
        <v>0</v>
      </c>
      <c r="W124" t="b">
        <f t="shared" si="16"/>
        <v>0</v>
      </c>
      <c r="X124" t="b">
        <f t="shared" si="17"/>
        <v>0</v>
      </c>
      <c r="Y124" t="b">
        <f t="shared" si="17"/>
        <v>0</v>
      </c>
    </row>
    <row r="125" spans="1:25" x14ac:dyDescent="0.25">
      <c r="A125" t="s">
        <v>107</v>
      </c>
      <c r="B125">
        <v>35</v>
      </c>
      <c r="F125">
        <v>4</v>
      </c>
      <c r="H125" s="6">
        <f t="shared" si="12"/>
        <v>39</v>
      </c>
      <c r="I125" s="21"/>
      <c r="J125" s="6"/>
      <c r="K125" s="6"/>
      <c r="L125" s="6"/>
      <c r="M125" s="6"/>
      <c r="N125" s="6"/>
      <c r="O125" s="6"/>
      <c r="P125" s="6">
        <v>2</v>
      </c>
      <c r="Q125" s="6">
        <v>3</v>
      </c>
      <c r="R125" s="6"/>
      <c r="S125" s="10">
        <f t="shared" si="13"/>
        <v>5</v>
      </c>
      <c r="T125" s="21">
        <f t="shared" si="14"/>
        <v>44</v>
      </c>
      <c r="U125" s="6">
        <f t="shared" si="15"/>
        <v>44</v>
      </c>
      <c r="W125" t="str">
        <f t="shared" si="16"/>
        <v>True</v>
      </c>
      <c r="X125" t="str">
        <f t="shared" si="17"/>
        <v>True</v>
      </c>
      <c r="Y125" t="str">
        <f t="shared" si="17"/>
        <v>True</v>
      </c>
    </row>
    <row r="126" spans="1:25" x14ac:dyDescent="0.25">
      <c r="A126" t="s">
        <v>108</v>
      </c>
      <c r="B126">
        <v>4</v>
      </c>
      <c r="C126">
        <v>11</v>
      </c>
      <c r="E126">
        <v>12</v>
      </c>
      <c r="F126">
        <v>3</v>
      </c>
      <c r="H126" s="6">
        <f t="shared" si="12"/>
        <v>30</v>
      </c>
      <c r="I126" s="22">
        <v>4</v>
      </c>
      <c r="J126" s="6"/>
      <c r="K126" s="6"/>
      <c r="L126" s="6"/>
      <c r="M126" s="6">
        <v>3</v>
      </c>
      <c r="N126" s="6"/>
      <c r="O126" s="6">
        <v>1</v>
      </c>
      <c r="P126" s="6"/>
      <c r="Q126" s="6">
        <v>1</v>
      </c>
      <c r="R126" s="6"/>
      <c r="S126" s="10">
        <f t="shared" si="13"/>
        <v>9</v>
      </c>
      <c r="T126" s="21">
        <f t="shared" si="14"/>
        <v>39</v>
      </c>
      <c r="U126" s="6">
        <f t="shared" si="15"/>
        <v>39</v>
      </c>
    </row>
    <row r="127" spans="1:25" x14ac:dyDescent="0.25">
      <c r="A127" t="s">
        <v>109</v>
      </c>
      <c r="H127" s="6">
        <f t="shared" si="12"/>
        <v>0</v>
      </c>
      <c r="I127" s="21"/>
      <c r="J127" s="6"/>
      <c r="K127" s="6"/>
      <c r="L127" s="6"/>
      <c r="M127" s="6"/>
      <c r="N127" s="6"/>
      <c r="O127" s="6"/>
      <c r="P127" s="6"/>
      <c r="Q127" s="6"/>
      <c r="R127" s="6"/>
      <c r="S127" s="10">
        <f t="shared" si="13"/>
        <v>0</v>
      </c>
      <c r="T127" s="21">
        <f t="shared" si="14"/>
        <v>0</v>
      </c>
      <c r="U127" s="6">
        <f t="shared" si="15"/>
        <v>0</v>
      </c>
    </row>
    <row r="128" spans="1:25" x14ac:dyDescent="0.25">
      <c r="A128" t="s">
        <v>110</v>
      </c>
      <c r="H128" s="6">
        <f t="shared" si="12"/>
        <v>0</v>
      </c>
      <c r="I128" s="21"/>
      <c r="J128" s="6"/>
      <c r="K128" s="6"/>
      <c r="L128" s="6"/>
      <c r="M128" s="6"/>
      <c r="N128" s="6"/>
      <c r="O128" s="6"/>
      <c r="P128" s="6"/>
      <c r="Q128" s="6"/>
      <c r="R128" s="6"/>
      <c r="S128" s="10">
        <f t="shared" si="13"/>
        <v>0</v>
      </c>
      <c r="T128" s="21">
        <f t="shared" si="14"/>
        <v>0</v>
      </c>
      <c r="U128" s="6">
        <f t="shared" si="15"/>
        <v>0</v>
      </c>
      <c r="W128" t="b">
        <f t="shared" si="16"/>
        <v>0</v>
      </c>
      <c r="X128" t="b">
        <f t="shared" ref="X128:Y155" si="18">IF(S128&gt;0,"True")</f>
        <v>0</v>
      </c>
      <c r="Y128" t="b">
        <f t="shared" si="18"/>
        <v>0</v>
      </c>
    </row>
    <row r="129" spans="1:25" x14ac:dyDescent="0.25">
      <c r="A129" t="s">
        <v>111</v>
      </c>
      <c r="C129">
        <v>1</v>
      </c>
      <c r="D129">
        <v>2</v>
      </c>
      <c r="E129">
        <v>7</v>
      </c>
      <c r="F129">
        <v>2</v>
      </c>
      <c r="G129">
        <v>5</v>
      </c>
      <c r="H129" s="6">
        <f t="shared" si="12"/>
        <v>17</v>
      </c>
      <c r="I129" s="22">
        <v>30</v>
      </c>
      <c r="J129" s="13">
        <v>8</v>
      </c>
      <c r="K129" s="13">
        <v>28</v>
      </c>
      <c r="L129" s="13">
        <v>32</v>
      </c>
      <c r="M129" s="13">
        <v>8</v>
      </c>
      <c r="N129" s="13">
        <v>15</v>
      </c>
      <c r="O129" s="13">
        <v>2</v>
      </c>
      <c r="P129" s="13">
        <v>4</v>
      </c>
      <c r="Q129" s="13">
        <v>14</v>
      </c>
      <c r="R129" s="13">
        <v>12</v>
      </c>
      <c r="S129" s="10">
        <f t="shared" si="13"/>
        <v>153</v>
      </c>
      <c r="T129" s="21">
        <f t="shared" si="14"/>
        <v>170</v>
      </c>
      <c r="U129" s="6">
        <f t="shared" si="15"/>
        <v>170</v>
      </c>
      <c r="W129" t="str">
        <f t="shared" si="16"/>
        <v>True</v>
      </c>
      <c r="X129" t="str">
        <f t="shared" si="18"/>
        <v>True</v>
      </c>
      <c r="Y129" t="str">
        <f t="shared" si="18"/>
        <v>True</v>
      </c>
    </row>
    <row r="130" spans="1:25" x14ac:dyDescent="0.25">
      <c r="A130" t="s">
        <v>112</v>
      </c>
      <c r="H130" s="6">
        <f t="shared" si="12"/>
        <v>0</v>
      </c>
      <c r="I130" s="21"/>
      <c r="J130" s="6"/>
      <c r="K130" s="6"/>
      <c r="L130" s="6">
        <v>3</v>
      </c>
      <c r="M130" s="6"/>
      <c r="N130" s="6"/>
      <c r="O130" s="6"/>
      <c r="P130" s="6"/>
      <c r="Q130" s="6"/>
      <c r="R130" s="6"/>
      <c r="S130" s="10">
        <f t="shared" si="13"/>
        <v>3</v>
      </c>
      <c r="T130" s="21">
        <f t="shared" si="14"/>
        <v>3</v>
      </c>
      <c r="U130" s="6">
        <f t="shared" si="15"/>
        <v>3</v>
      </c>
      <c r="W130" t="b">
        <f t="shared" si="16"/>
        <v>0</v>
      </c>
      <c r="X130" t="str">
        <f t="shared" si="18"/>
        <v>True</v>
      </c>
      <c r="Y130" t="str">
        <f t="shared" si="18"/>
        <v>True</v>
      </c>
    </row>
    <row r="131" spans="1:25" x14ac:dyDescent="0.25">
      <c r="A131" t="s">
        <v>113</v>
      </c>
      <c r="D131">
        <v>8</v>
      </c>
      <c r="E131">
        <v>4</v>
      </c>
      <c r="F131">
        <v>2</v>
      </c>
      <c r="G131">
        <v>9</v>
      </c>
      <c r="H131" s="6">
        <f t="shared" si="12"/>
        <v>23</v>
      </c>
      <c r="I131" s="22">
        <v>10</v>
      </c>
      <c r="J131" s="13">
        <v>6</v>
      </c>
      <c r="K131" s="13">
        <v>4</v>
      </c>
      <c r="L131" s="6"/>
      <c r="M131" s="6">
        <v>4</v>
      </c>
      <c r="N131" s="6">
        <v>7</v>
      </c>
      <c r="O131" s="6">
        <v>12</v>
      </c>
      <c r="P131" s="6">
        <v>6</v>
      </c>
      <c r="Q131" s="6">
        <v>16</v>
      </c>
      <c r="R131" s="6">
        <v>8</v>
      </c>
      <c r="S131" s="10">
        <f t="shared" si="13"/>
        <v>73</v>
      </c>
      <c r="T131" s="21">
        <f t="shared" si="14"/>
        <v>96</v>
      </c>
      <c r="U131" s="6">
        <f t="shared" si="15"/>
        <v>96</v>
      </c>
      <c r="W131" t="str">
        <f t="shared" si="16"/>
        <v>True</v>
      </c>
      <c r="X131" t="str">
        <f t="shared" si="18"/>
        <v>True</v>
      </c>
      <c r="Y131" t="str">
        <f t="shared" si="18"/>
        <v>True</v>
      </c>
    </row>
    <row r="132" spans="1:25" x14ac:dyDescent="0.25">
      <c r="A132" t="s">
        <v>114</v>
      </c>
      <c r="C132">
        <v>21</v>
      </c>
      <c r="G132">
        <v>15</v>
      </c>
      <c r="H132" s="6">
        <f t="shared" si="12"/>
        <v>36</v>
      </c>
      <c r="I132" s="21"/>
      <c r="J132" s="6"/>
      <c r="K132" s="6"/>
      <c r="L132" s="6"/>
      <c r="M132" s="6"/>
      <c r="N132" s="6"/>
      <c r="O132" s="6"/>
      <c r="P132" s="6"/>
      <c r="Q132" s="6"/>
      <c r="R132" s="6"/>
      <c r="S132" s="10">
        <f t="shared" si="13"/>
        <v>0</v>
      </c>
      <c r="T132" s="21">
        <f t="shared" si="14"/>
        <v>36</v>
      </c>
      <c r="U132" s="6">
        <f t="shared" si="15"/>
        <v>36</v>
      </c>
      <c r="W132" t="str">
        <f t="shared" si="16"/>
        <v>True</v>
      </c>
      <c r="X132" t="b">
        <f t="shared" si="18"/>
        <v>0</v>
      </c>
      <c r="Y132" t="str">
        <f t="shared" si="18"/>
        <v>True</v>
      </c>
    </row>
    <row r="133" spans="1:25" x14ac:dyDescent="0.25">
      <c r="A133" t="s">
        <v>115</v>
      </c>
      <c r="G133">
        <v>1</v>
      </c>
      <c r="H133" s="6">
        <f t="shared" si="12"/>
        <v>1</v>
      </c>
      <c r="I133" s="21"/>
      <c r="J133" s="6"/>
      <c r="K133" s="6"/>
      <c r="L133" s="6"/>
      <c r="M133" s="6"/>
      <c r="N133" s="6"/>
      <c r="O133" s="6"/>
      <c r="P133" s="6"/>
      <c r="Q133" s="6"/>
      <c r="R133" s="6">
        <v>1</v>
      </c>
      <c r="S133" s="10">
        <f t="shared" si="13"/>
        <v>1</v>
      </c>
      <c r="T133" s="21">
        <f t="shared" si="14"/>
        <v>2</v>
      </c>
      <c r="U133" s="6">
        <f t="shared" si="15"/>
        <v>2</v>
      </c>
      <c r="W133" t="str">
        <f t="shared" si="16"/>
        <v>True</v>
      </c>
      <c r="X133" t="str">
        <f t="shared" si="18"/>
        <v>True</v>
      </c>
      <c r="Y133" t="str">
        <f t="shared" si="18"/>
        <v>True</v>
      </c>
    </row>
    <row r="134" spans="1:25" x14ac:dyDescent="0.25">
      <c r="A134" t="s">
        <v>116</v>
      </c>
      <c r="B134">
        <v>3</v>
      </c>
      <c r="C134">
        <v>28</v>
      </c>
      <c r="D134">
        <v>3</v>
      </c>
      <c r="H134" s="6">
        <f t="shared" si="12"/>
        <v>34</v>
      </c>
      <c r="I134" s="21"/>
      <c r="J134" s="6"/>
      <c r="K134" s="6"/>
      <c r="L134" s="6"/>
      <c r="M134" s="6"/>
      <c r="N134" s="6"/>
      <c r="O134" s="6"/>
      <c r="P134" s="6"/>
      <c r="Q134" s="6"/>
      <c r="R134" s="6"/>
      <c r="S134" s="10">
        <f t="shared" si="13"/>
        <v>0</v>
      </c>
      <c r="T134" s="21">
        <f t="shared" si="14"/>
        <v>34</v>
      </c>
      <c r="U134" s="6">
        <f t="shared" si="15"/>
        <v>34</v>
      </c>
      <c r="W134" t="str">
        <f t="shared" si="16"/>
        <v>True</v>
      </c>
      <c r="X134" t="b">
        <f t="shared" si="18"/>
        <v>0</v>
      </c>
      <c r="Y134" t="str">
        <f t="shared" si="18"/>
        <v>True</v>
      </c>
    </row>
    <row r="135" spans="1:25" x14ac:dyDescent="0.25">
      <c r="A135" t="s">
        <v>117</v>
      </c>
      <c r="D135">
        <v>2</v>
      </c>
      <c r="F135">
        <v>3</v>
      </c>
      <c r="H135" s="6">
        <f t="shared" ref="H135:H155" si="19">SUM(B135:G135)</f>
        <v>5</v>
      </c>
      <c r="I135" s="21">
        <v>4</v>
      </c>
      <c r="J135" s="6">
        <v>1</v>
      </c>
      <c r="K135" s="6"/>
      <c r="L135" s="6">
        <v>2</v>
      </c>
      <c r="M135" s="6">
        <v>2</v>
      </c>
      <c r="N135" s="6"/>
      <c r="O135" s="6">
        <v>13</v>
      </c>
      <c r="P135" s="6">
        <v>2</v>
      </c>
      <c r="Q135" s="6">
        <v>9</v>
      </c>
      <c r="R135" s="6"/>
      <c r="S135" s="10">
        <f t="shared" ref="S135:S155" si="20">SUM(I135:R135)</f>
        <v>33</v>
      </c>
      <c r="T135" s="21">
        <f t="shared" ref="T135:T155" si="21">SUM(H135,S135)</f>
        <v>38</v>
      </c>
      <c r="U135" s="6">
        <f t="shared" ref="U135:U155" si="22">SUM(I135:R135,B135:G135)</f>
        <v>38</v>
      </c>
      <c r="W135" t="str">
        <f t="shared" ref="W135:W155" si="23">IF(H135&gt;0,"True")</f>
        <v>True</v>
      </c>
      <c r="X135" t="str">
        <f t="shared" si="18"/>
        <v>True</v>
      </c>
      <c r="Y135" t="str">
        <f t="shared" si="18"/>
        <v>True</v>
      </c>
    </row>
    <row r="136" spans="1:25" x14ac:dyDescent="0.25">
      <c r="A136" t="s">
        <v>118</v>
      </c>
      <c r="B136">
        <v>1</v>
      </c>
      <c r="D136">
        <v>1</v>
      </c>
      <c r="F136">
        <v>1</v>
      </c>
      <c r="G136">
        <v>1</v>
      </c>
      <c r="H136" s="6">
        <f t="shared" si="19"/>
        <v>4</v>
      </c>
      <c r="I136" s="21">
        <v>7</v>
      </c>
      <c r="J136" s="6"/>
      <c r="K136" s="6"/>
      <c r="L136" s="6">
        <v>2</v>
      </c>
      <c r="M136" s="6"/>
      <c r="N136" s="6">
        <v>2</v>
      </c>
      <c r="O136" s="6"/>
      <c r="P136" s="6">
        <v>1</v>
      </c>
      <c r="Q136" s="6">
        <v>1</v>
      </c>
      <c r="R136" s="6">
        <v>1</v>
      </c>
      <c r="S136" s="10">
        <f t="shared" si="20"/>
        <v>14</v>
      </c>
      <c r="T136" s="21">
        <f t="shared" si="21"/>
        <v>18</v>
      </c>
      <c r="U136" s="6">
        <f t="shared" si="22"/>
        <v>18</v>
      </c>
      <c r="W136" t="str">
        <f t="shared" si="23"/>
        <v>True</v>
      </c>
      <c r="X136" t="str">
        <f t="shared" si="18"/>
        <v>True</v>
      </c>
      <c r="Y136" t="str">
        <f t="shared" si="18"/>
        <v>True</v>
      </c>
    </row>
    <row r="137" spans="1:25" x14ac:dyDescent="0.25">
      <c r="A137" t="s">
        <v>119</v>
      </c>
      <c r="B137">
        <v>1</v>
      </c>
      <c r="C137">
        <v>5</v>
      </c>
      <c r="D137">
        <v>2</v>
      </c>
      <c r="H137" s="6">
        <f t="shared" si="19"/>
        <v>8</v>
      </c>
      <c r="I137" s="21"/>
      <c r="J137" s="6"/>
      <c r="K137" s="6"/>
      <c r="L137" s="6"/>
      <c r="M137" s="6"/>
      <c r="N137" s="6"/>
      <c r="O137" s="6"/>
      <c r="P137" s="6"/>
      <c r="Q137" s="6"/>
      <c r="R137" s="6"/>
      <c r="S137" s="10">
        <f t="shared" si="20"/>
        <v>0</v>
      </c>
      <c r="T137" s="21">
        <f t="shared" si="21"/>
        <v>8</v>
      </c>
      <c r="U137" s="6">
        <f t="shared" si="22"/>
        <v>8</v>
      </c>
      <c r="W137" t="str">
        <f t="shared" si="23"/>
        <v>True</v>
      </c>
      <c r="X137" t="b">
        <f t="shared" si="18"/>
        <v>0</v>
      </c>
      <c r="Y137" t="str">
        <f t="shared" si="18"/>
        <v>True</v>
      </c>
    </row>
    <row r="138" spans="1:25" x14ac:dyDescent="0.25">
      <c r="A138" t="s">
        <v>120</v>
      </c>
      <c r="B138">
        <v>72</v>
      </c>
      <c r="C138">
        <v>251</v>
      </c>
      <c r="D138">
        <v>400</v>
      </c>
      <c r="E138">
        <v>96</v>
      </c>
      <c r="F138">
        <v>98</v>
      </c>
      <c r="G138">
        <v>130</v>
      </c>
      <c r="H138" s="6">
        <f t="shared" si="19"/>
        <v>1047</v>
      </c>
      <c r="I138" s="22">
        <v>82</v>
      </c>
      <c r="J138" s="13">
        <v>257</v>
      </c>
      <c r="K138" s="13">
        <v>4</v>
      </c>
      <c r="L138" s="6"/>
      <c r="M138" s="6"/>
      <c r="N138" s="6">
        <v>8</v>
      </c>
      <c r="O138" s="6"/>
      <c r="P138" s="6">
        <v>22</v>
      </c>
      <c r="Q138" s="6"/>
      <c r="R138" s="6"/>
      <c r="S138" s="10">
        <f t="shared" si="20"/>
        <v>373</v>
      </c>
      <c r="T138" s="21">
        <f t="shared" si="21"/>
        <v>1420</v>
      </c>
      <c r="U138" s="6">
        <f t="shared" si="22"/>
        <v>1420</v>
      </c>
      <c r="W138" t="str">
        <f t="shared" si="23"/>
        <v>True</v>
      </c>
      <c r="X138" t="str">
        <f t="shared" si="18"/>
        <v>True</v>
      </c>
      <c r="Y138" t="str">
        <f t="shared" si="18"/>
        <v>True</v>
      </c>
    </row>
    <row r="139" spans="1:25" x14ac:dyDescent="0.25">
      <c r="A139" t="s">
        <v>121</v>
      </c>
      <c r="C139">
        <v>4</v>
      </c>
      <c r="D139">
        <v>80</v>
      </c>
      <c r="E139">
        <v>12</v>
      </c>
      <c r="G139">
        <v>65</v>
      </c>
      <c r="H139" s="6">
        <f t="shared" si="19"/>
        <v>161</v>
      </c>
      <c r="I139" s="22">
        <v>72</v>
      </c>
      <c r="J139" s="13">
        <v>139</v>
      </c>
      <c r="K139" s="13">
        <v>46</v>
      </c>
      <c r="L139" s="13">
        <v>22</v>
      </c>
      <c r="M139" s="13">
        <v>33</v>
      </c>
      <c r="N139" s="13">
        <v>36</v>
      </c>
      <c r="O139" s="13">
        <v>12</v>
      </c>
      <c r="P139" s="13">
        <v>30</v>
      </c>
      <c r="Q139" s="13">
        <v>25</v>
      </c>
      <c r="R139" s="13">
        <v>11</v>
      </c>
      <c r="S139" s="10">
        <f t="shared" si="20"/>
        <v>426</v>
      </c>
      <c r="T139" s="21">
        <f t="shared" si="21"/>
        <v>587</v>
      </c>
      <c r="U139" s="6">
        <f t="shared" si="22"/>
        <v>587</v>
      </c>
      <c r="W139" t="str">
        <f t="shared" si="23"/>
        <v>True</v>
      </c>
      <c r="X139" t="str">
        <f t="shared" si="18"/>
        <v>True</v>
      </c>
      <c r="Y139" t="str">
        <f t="shared" si="18"/>
        <v>True</v>
      </c>
    </row>
    <row r="140" spans="1:25" x14ac:dyDescent="0.25">
      <c r="A140" t="s">
        <v>122</v>
      </c>
      <c r="D140">
        <v>60</v>
      </c>
      <c r="H140" s="6">
        <f t="shared" si="19"/>
        <v>60</v>
      </c>
      <c r="I140" s="21"/>
      <c r="J140" s="6"/>
      <c r="K140" s="6"/>
      <c r="L140" s="6"/>
      <c r="M140" s="6"/>
      <c r="N140" s="13">
        <v>56</v>
      </c>
      <c r="O140" s="6"/>
      <c r="P140" s="13">
        <v>2</v>
      </c>
      <c r="Q140" s="13">
        <v>8</v>
      </c>
      <c r="R140" s="6"/>
      <c r="S140" s="10">
        <f t="shared" si="20"/>
        <v>66</v>
      </c>
      <c r="T140" s="21">
        <f t="shared" si="21"/>
        <v>126</v>
      </c>
      <c r="U140" s="6">
        <f t="shared" si="22"/>
        <v>126</v>
      </c>
    </row>
    <row r="141" spans="1:25" x14ac:dyDescent="0.25">
      <c r="A141" t="s">
        <v>123</v>
      </c>
      <c r="C141">
        <v>1</v>
      </c>
      <c r="D141">
        <v>150</v>
      </c>
      <c r="E141">
        <v>36</v>
      </c>
      <c r="F141">
        <v>2</v>
      </c>
      <c r="H141" s="6">
        <f t="shared" si="19"/>
        <v>189</v>
      </c>
      <c r="I141" s="22">
        <v>41</v>
      </c>
      <c r="J141" s="13">
        <v>3</v>
      </c>
      <c r="K141" s="13">
        <v>16</v>
      </c>
      <c r="L141" s="13">
        <v>22</v>
      </c>
      <c r="M141" s="13">
        <v>8</v>
      </c>
      <c r="N141" s="13">
        <v>6</v>
      </c>
      <c r="O141" s="13">
        <v>19</v>
      </c>
      <c r="P141" s="13">
        <v>12</v>
      </c>
      <c r="Q141" s="13">
        <v>62</v>
      </c>
      <c r="R141" s="13">
        <v>16</v>
      </c>
      <c r="S141" s="10">
        <f t="shared" si="20"/>
        <v>205</v>
      </c>
      <c r="T141" s="21">
        <f t="shared" si="21"/>
        <v>394</v>
      </c>
      <c r="U141" s="6">
        <f t="shared" si="22"/>
        <v>394</v>
      </c>
      <c r="W141" t="str">
        <f t="shared" si="23"/>
        <v>True</v>
      </c>
      <c r="X141" t="str">
        <f t="shared" si="18"/>
        <v>True</v>
      </c>
      <c r="Y141" t="str">
        <f t="shared" si="18"/>
        <v>True</v>
      </c>
    </row>
    <row r="142" spans="1:25" x14ac:dyDescent="0.25">
      <c r="A142" t="s">
        <v>124</v>
      </c>
      <c r="B142">
        <v>55</v>
      </c>
      <c r="C142">
        <v>36</v>
      </c>
      <c r="E142">
        <v>160</v>
      </c>
      <c r="H142" s="6">
        <f t="shared" si="19"/>
        <v>251</v>
      </c>
      <c r="I142" s="21"/>
      <c r="J142" s="13">
        <v>3</v>
      </c>
      <c r="K142" s="6"/>
      <c r="L142" s="6"/>
      <c r="M142" s="6"/>
      <c r="N142" s="6"/>
      <c r="O142" s="6"/>
      <c r="P142" s="6"/>
      <c r="Q142" s="6"/>
      <c r="R142" s="6"/>
      <c r="S142" s="10">
        <f t="shared" si="20"/>
        <v>3</v>
      </c>
      <c r="T142" s="21">
        <f t="shared" si="21"/>
        <v>254</v>
      </c>
      <c r="U142" s="6">
        <f t="shared" si="22"/>
        <v>254</v>
      </c>
      <c r="W142" t="str">
        <f t="shared" si="23"/>
        <v>True</v>
      </c>
      <c r="X142" t="str">
        <f t="shared" si="18"/>
        <v>True</v>
      </c>
      <c r="Y142" t="str">
        <f t="shared" si="18"/>
        <v>True</v>
      </c>
    </row>
    <row r="143" spans="1:25" x14ac:dyDescent="0.25">
      <c r="A143" t="s">
        <v>125</v>
      </c>
      <c r="E143">
        <v>380</v>
      </c>
      <c r="H143" s="6">
        <f t="shared" si="19"/>
        <v>380</v>
      </c>
      <c r="I143" s="21"/>
      <c r="J143" s="6"/>
      <c r="K143" s="6"/>
      <c r="L143" s="6"/>
      <c r="M143" s="6"/>
      <c r="N143" s="6"/>
      <c r="O143" s="6"/>
      <c r="P143" s="6"/>
      <c r="Q143" s="6"/>
      <c r="R143" s="6"/>
      <c r="S143" s="10">
        <f t="shared" si="20"/>
        <v>0</v>
      </c>
      <c r="T143" s="21">
        <f t="shared" si="21"/>
        <v>380</v>
      </c>
      <c r="U143" s="6">
        <f t="shared" si="22"/>
        <v>380</v>
      </c>
      <c r="W143" t="str">
        <f t="shared" si="23"/>
        <v>True</v>
      </c>
      <c r="X143" t="b">
        <f t="shared" si="18"/>
        <v>0</v>
      </c>
      <c r="Y143" t="str">
        <f t="shared" si="18"/>
        <v>True</v>
      </c>
    </row>
    <row r="144" spans="1:25" x14ac:dyDescent="0.25">
      <c r="A144" t="s">
        <v>126</v>
      </c>
      <c r="B144">
        <v>7</v>
      </c>
      <c r="C144">
        <v>153</v>
      </c>
      <c r="D144">
        <v>35</v>
      </c>
      <c r="E144">
        <v>19</v>
      </c>
      <c r="F144">
        <v>6</v>
      </c>
      <c r="H144" s="6">
        <f t="shared" si="19"/>
        <v>220</v>
      </c>
      <c r="I144" s="21"/>
      <c r="J144" s="6">
        <v>50</v>
      </c>
      <c r="K144" s="6"/>
      <c r="L144" s="6"/>
      <c r="M144" s="6"/>
      <c r="N144" s="6"/>
      <c r="O144" s="6"/>
      <c r="P144" s="6"/>
      <c r="Q144" s="6"/>
      <c r="R144" s="6"/>
      <c r="S144" s="10">
        <f t="shared" si="20"/>
        <v>50</v>
      </c>
      <c r="T144" s="21">
        <f t="shared" si="21"/>
        <v>270</v>
      </c>
      <c r="U144" s="6">
        <f t="shared" si="22"/>
        <v>270</v>
      </c>
      <c r="W144" t="str">
        <f t="shared" si="23"/>
        <v>True</v>
      </c>
      <c r="X144" t="str">
        <f t="shared" si="18"/>
        <v>True</v>
      </c>
      <c r="Y144" t="str">
        <f t="shared" si="18"/>
        <v>True</v>
      </c>
    </row>
    <row r="145" spans="1:30" x14ac:dyDescent="0.25">
      <c r="A145" t="s">
        <v>127</v>
      </c>
      <c r="B145">
        <v>811</v>
      </c>
      <c r="C145">
        <v>391</v>
      </c>
      <c r="D145">
        <v>140</v>
      </c>
      <c r="E145">
        <v>258</v>
      </c>
      <c r="F145">
        <v>115</v>
      </c>
      <c r="H145" s="6">
        <f t="shared" si="19"/>
        <v>1715</v>
      </c>
      <c r="I145" s="21"/>
      <c r="J145" s="6">
        <v>80</v>
      </c>
      <c r="K145" s="6"/>
      <c r="L145" s="6"/>
      <c r="M145" s="6"/>
      <c r="N145" s="6"/>
      <c r="O145" s="6"/>
      <c r="P145" s="6"/>
      <c r="Q145" s="6"/>
      <c r="R145" s="6"/>
      <c r="S145" s="10">
        <f t="shared" si="20"/>
        <v>80</v>
      </c>
      <c r="T145" s="21">
        <f t="shared" si="21"/>
        <v>1795</v>
      </c>
      <c r="U145" s="6">
        <f t="shared" si="22"/>
        <v>1795</v>
      </c>
      <c r="W145" t="str">
        <f t="shared" si="23"/>
        <v>True</v>
      </c>
      <c r="X145" t="str">
        <f t="shared" si="18"/>
        <v>True</v>
      </c>
      <c r="Y145" t="str">
        <f t="shared" si="18"/>
        <v>True</v>
      </c>
    </row>
    <row r="146" spans="1:30" x14ac:dyDescent="0.25">
      <c r="A146" t="s">
        <v>128</v>
      </c>
      <c r="C146">
        <v>5</v>
      </c>
      <c r="D146">
        <v>1</v>
      </c>
      <c r="H146" s="6">
        <f t="shared" si="19"/>
        <v>6</v>
      </c>
      <c r="I146" s="21"/>
      <c r="J146" s="6"/>
      <c r="K146" s="6"/>
      <c r="L146" s="6"/>
      <c r="M146" s="6"/>
      <c r="N146" s="6"/>
      <c r="O146" s="6"/>
      <c r="P146" s="6"/>
      <c r="Q146" s="6"/>
      <c r="R146" s="6"/>
      <c r="S146" s="10">
        <f t="shared" si="20"/>
        <v>0</v>
      </c>
      <c r="T146" s="21">
        <f t="shared" si="21"/>
        <v>6</v>
      </c>
      <c r="U146" s="6">
        <f t="shared" si="22"/>
        <v>6</v>
      </c>
      <c r="W146" t="str">
        <f t="shared" si="23"/>
        <v>True</v>
      </c>
      <c r="X146" t="b">
        <f t="shared" si="18"/>
        <v>0</v>
      </c>
      <c r="Y146" t="str">
        <f t="shared" si="18"/>
        <v>True</v>
      </c>
    </row>
    <row r="147" spans="1:30" x14ac:dyDescent="0.25">
      <c r="A147" t="s">
        <v>129</v>
      </c>
      <c r="D147">
        <v>100</v>
      </c>
      <c r="G147">
        <v>100</v>
      </c>
      <c r="H147" s="6">
        <f t="shared" si="19"/>
        <v>200</v>
      </c>
      <c r="I147" s="21"/>
      <c r="J147" s="6"/>
      <c r="K147" s="6"/>
      <c r="L147" s="6"/>
      <c r="M147" s="6"/>
      <c r="N147" s="6"/>
      <c r="O147" s="6"/>
      <c r="P147" s="6"/>
      <c r="Q147" s="6"/>
      <c r="R147" s="6"/>
      <c r="S147" s="10">
        <f t="shared" si="20"/>
        <v>0</v>
      </c>
      <c r="T147" s="21">
        <f t="shared" si="21"/>
        <v>200</v>
      </c>
      <c r="U147" s="6">
        <f t="shared" si="22"/>
        <v>200</v>
      </c>
    </row>
    <row r="148" spans="1:30" x14ac:dyDescent="0.25">
      <c r="A148" t="s">
        <v>130</v>
      </c>
      <c r="H148" s="6">
        <f t="shared" si="19"/>
        <v>0</v>
      </c>
      <c r="I148" s="21"/>
      <c r="J148" s="6"/>
      <c r="K148" s="6"/>
      <c r="L148" s="6"/>
      <c r="M148" s="6"/>
      <c r="N148" s="6"/>
      <c r="O148" s="6"/>
      <c r="P148" s="6">
        <v>1</v>
      </c>
      <c r="Q148" s="6"/>
      <c r="R148" s="6"/>
      <c r="S148" s="10">
        <f t="shared" si="20"/>
        <v>1</v>
      </c>
      <c r="T148" s="21">
        <f t="shared" si="21"/>
        <v>1</v>
      </c>
      <c r="U148" s="6">
        <f t="shared" si="22"/>
        <v>1</v>
      </c>
      <c r="W148" t="b">
        <f t="shared" si="23"/>
        <v>0</v>
      </c>
      <c r="X148" t="str">
        <f t="shared" si="18"/>
        <v>True</v>
      </c>
      <c r="Y148" t="str">
        <f t="shared" si="18"/>
        <v>True</v>
      </c>
    </row>
    <row r="149" spans="1:30" x14ac:dyDescent="0.25">
      <c r="A149" t="s">
        <v>131</v>
      </c>
      <c r="B149">
        <v>30</v>
      </c>
      <c r="C149">
        <v>139</v>
      </c>
      <c r="D149">
        <v>45</v>
      </c>
      <c r="E149">
        <v>3</v>
      </c>
      <c r="F149">
        <v>85</v>
      </c>
      <c r="G149">
        <v>1</v>
      </c>
      <c r="H149" s="6">
        <f t="shared" si="19"/>
        <v>303</v>
      </c>
      <c r="I149" s="22">
        <v>2</v>
      </c>
      <c r="J149" s="13">
        <v>2</v>
      </c>
      <c r="K149" s="6"/>
      <c r="L149" s="6"/>
      <c r="M149" s="6"/>
      <c r="N149" s="6"/>
      <c r="O149" s="6">
        <v>1</v>
      </c>
      <c r="P149" s="6">
        <v>2</v>
      </c>
      <c r="Q149" s="6"/>
      <c r="R149" s="6"/>
      <c r="S149" s="10">
        <f t="shared" si="20"/>
        <v>7</v>
      </c>
      <c r="T149" s="21">
        <f t="shared" si="21"/>
        <v>310</v>
      </c>
      <c r="U149" s="6">
        <f t="shared" si="22"/>
        <v>310</v>
      </c>
      <c r="W149" t="str">
        <f t="shared" si="23"/>
        <v>True</v>
      </c>
      <c r="X149" t="str">
        <f t="shared" si="18"/>
        <v>True</v>
      </c>
      <c r="Y149" t="str">
        <f t="shared" si="18"/>
        <v>True</v>
      </c>
    </row>
    <row r="150" spans="1:30" x14ac:dyDescent="0.25">
      <c r="A150" t="s">
        <v>132</v>
      </c>
      <c r="H150" s="6">
        <f t="shared" si="19"/>
        <v>0</v>
      </c>
      <c r="I150" s="21"/>
      <c r="J150" s="6">
        <v>1</v>
      </c>
      <c r="K150" s="6"/>
      <c r="L150" s="6"/>
      <c r="M150" s="6"/>
      <c r="N150" s="6"/>
      <c r="O150" s="6"/>
      <c r="P150" s="6">
        <v>2</v>
      </c>
      <c r="Q150" s="6"/>
      <c r="R150" s="6"/>
      <c r="S150" s="10">
        <f t="shared" si="20"/>
        <v>3</v>
      </c>
      <c r="T150" s="21">
        <f t="shared" si="21"/>
        <v>3</v>
      </c>
      <c r="U150" s="6">
        <f t="shared" si="22"/>
        <v>3</v>
      </c>
      <c r="W150" t="b">
        <f t="shared" si="23"/>
        <v>0</v>
      </c>
      <c r="X150" t="str">
        <f t="shared" si="18"/>
        <v>True</v>
      </c>
      <c r="Y150" t="str">
        <f t="shared" si="18"/>
        <v>True</v>
      </c>
    </row>
    <row r="151" spans="1:30" x14ac:dyDescent="0.25">
      <c r="A151" t="s">
        <v>133</v>
      </c>
      <c r="B151">
        <v>1</v>
      </c>
      <c r="C151">
        <v>8</v>
      </c>
      <c r="D151">
        <v>15</v>
      </c>
      <c r="E151">
        <v>6</v>
      </c>
      <c r="F151">
        <v>2</v>
      </c>
      <c r="H151" s="6">
        <f t="shared" si="19"/>
        <v>32</v>
      </c>
      <c r="I151" s="21"/>
      <c r="J151" s="6">
        <v>4</v>
      </c>
      <c r="K151" s="6">
        <v>6</v>
      </c>
      <c r="L151" s="6"/>
      <c r="M151" s="6"/>
      <c r="N151" s="6">
        <v>4</v>
      </c>
      <c r="O151" s="6"/>
      <c r="P151" s="6"/>
      <c r="Q151" s="6">
        <v>5</v>
      </c>
      <c r="R151" s="6">
        <v>2</v>
      </c>
      <c r="S151" s="10">
        <f t="shared" si="20"/>
        <v>21</v>
      </c>
      <c r="T151" s="21">
        <f t="shared" si="21"/>
        <v>53</v>
      </c>
      <c r="U151" s="6">
        <f t="shared" si="22"/>
        <v>53</v>
      </c>
      <c r="W151" t="str">
        <f t="shared" si="23"/>
        <v>True</v>
      </c>
      <c r="X151" t="str">
        <f t="shared" si="18"/>
        <v>True</v>
      </c>
      <c r="Y151" t="str">
        <f t="shared" si="18"/>
        <v>True</v>
      </c>
    </row>
    <row r="152" spans="1:30" x14ac:dyDescent="0.25">
      <c r="A152" t="s">
        <v>134</v>
      </c>
      <c r="H152" s="6">
        <f t="shared" si="19"/>
        <v>0</v>
      </c>
      <c r="I152" s="21"/>
      <c r="J152" s="6">
        <v>2</v>
      </c>
      <c r="K152" s="6"/>
      <c r="L152" s="6"/>
      <c r="M152" s="6"/>
      <c r="N152" s="6">
        <v>4</v>
      </c>
      <c r="O152" s="6"/>
      <c r="P152" s="6"/>
      <c r="Q152" s="6"/>
      <c r="R152" s="6"/>
      <c r="S152" s="10">
        <f t="shared" si="20"/>
        <v>6</v>
      </c>
      <c r="T152" s="21">
        <f t="shared" si="21"/>
        <v>6</v>
      </c>
      <c r="U152" s="6">
        <f t="shared" si="22"/>
        <v>6</v>
      </c>
      <c r="W152" t="b">
        <f t="shared" si="23"/>
        <v>0</v>
      </c>
      <c r="X152" t="str">
        <f t="shared" si="18"/>
        <v>True</v>
      </c>
      <c r="Y152" t="str">
        <f t="shared" si="18"/>
        <v>True</v>
      </c>
    </row>
    <row r="153" spans="1:30" x14ac:dyDescent="0.25">
      <c r="A153" t="s">
        <v>135</v>
      </c>
      <c r="B153">
        <v>1</v>
      </c>
      <c r="H153" s="6">
        <f t="shared" si="19"/>
        <v>1</v>
      </c>
      <c r="I153" s="21"/>
      <c r="J153" s="6"/>
      <c r="K153" s="6"/>
      <c r="L153" s="6"/>
      <c r="M153" s="6"/>
      <c r="N153" s="6"/>
      <c r="O153" s="6">
        <v>10</v>
      </c>
      <c r="P153" s="6"/>
      <c r="Q153" s="6"/>
      <c r="R153" s="6"/>
      <c r="S153" s="10">
        <f t="shared" si="20"/>
        <v>10</v>
      </c>
      <c r="T153" s="21">
        <f t="shared" si="21"/>
        <v>11</v>
      </c>
      <c r="U153" s="6">
        <f t="shared" si="22"/>
        <v>11</v>
      </c>
      <c r="W153" t="str">
        <f t="shared" si="23"/>
        <v>True</v>
      </c>
      <c r="X153" t="str">
        <f t="shared" si="18"/>
        <v>True</v>
      </c>
      <c r="Y153" t="str">
        <f t="shared" si="18"/>
        <v>True</v>
      </c>
    </row>
    <row r="154" spans="1:30" x14ac:dyDescent="0.25">
      <c r="A154" t="s">
        <v>136</v>
      </c>
      <c r="H154" s="6">
        <f t="shared" si="19"/>
        <v>0</v>
      </c>
      <c r="I154" s="21"/>
      <c r="J154" s="6"/>
      <c r="K154" s="6"/>
      <c r="L154" s="6"/>
      <c r="M154" s="6"/>
      <c r="N154" s="6"/>
      <c r="O154" s="6"/>
      <c r="P154" s="6"/>
      <c r="Q154" s="6"/>
      <c r="R154" s="6"/>
      <c r="S154" s="10">
        <f t="shared" si="20"/>
        <v>0</v>
      </c>
      <c r="T154" s="21">
        <f t="shared" si="21"/>
        <v>0</v>
      </c>
      <c r="U154" s="6">
        <f t="shared" si="22"/>
        <v>0</v>
      </c>
    </row>
    <row r="155" spans="1:30" x14ac:dyDescent="0.25">
      <c r="A155" s="11" t="s">
        <v>137</v>
      </c>
      <c r="B155" s="11">
        <v>6</v>
      </c>
      <c r="C155" s="11"/>
      <c r="D155" s="11"/>
      <c r="E155" s="11"/>
      <c r="F155" s="11"/>
      <c r="G155" s="11"/>
      <c r="H155" s="12">
        <f t="shared" si="19"/>
        <v>6</v>
      </c>
      <c r="I155" s="24"/>
      <c r="J155" s="11"/>
      <c r="K155" s="11"/>
      <c r="L155" s="11"/>
      <c r="M155" s="11"/>
      <c r="N155" s="11"/>
      <c r="O155" s="11"/>
      <c r="P155" s="11"/>
      <c r="Q155" s="11"/>
      <c r="R155" s="11"/>
      <c r="S155" s="12">
        <f t="shared" si="20"/>
        <v>0</v>
      </c>
      <c r="T155" s="24">
        <f t="shared" si="21"/>
        <v>6</v>
      </c>
      <c r="U155" s="11">
        <f t="shared" si="22"/>
        <v>6</v>
      </c>
      <c r="V155" s="11"/>
      <c r="W155" s="11" t="str">
        <f t="shared" si="23"/>
        <v>True</v>
      </c>
      <c r="X155" s="11" t="b">
        <f t="shared" si="18"/>
        <v>0</v>
      </c>
      <c r="Y155" s="11" t="str">
        <f t="shared" si="18"/>
        <v>True</v>
      </c>
      <c r="Z155" s="11"/>
    </row>
    <row r="156" spans="1:30" x14ac:dyDescent="0.25">
      <c r="A156" s="13" t="s">
        <v>165</v>
      </c>
      <c r="B156" s="14">
        <f t="shared" ref="B156:U156" si="24">SUM(B6:B155)</f>
        <v>1807</v>
      </c>
      <c r="C156" s="14">
        <f t="shared" si="24"/>
        <v>1645</v>
      </c>
      <c r="D156" s="14">
        <f t="shared" si="24"/>
        <v>1302</v>
      </c>
      <c r="E156" s="14">
        <f t="shared" si="24"/>
        <v>1584</v>
      </c>
      <c r="F156" s="14">
        <f t="shared" si="24"/>
        <v>584</v>
      </c>
      <c r="G156" s="14">
        <f t="shared" si="24"/>
        <v>442</v>
      </c>
      <c r="H156" s="14">
        <f t="shared" si="24"/>
        <v>7364</v>
      </c>
      <c r="I156" s="25">
        <f t="shared" si="24"/>
        <v>657</v>
      </c>
      <c r="J156" s="26">
        <f t="shared" si="24"/>
        <v>1109</v>
      </c>
      <c r="K156" s="26">
        <f t="shared" si="24"/>
        <v>263</v>
      </c>
      <c r="L156" s="26">
        <f t="shared" si="24"/>
        <v>291</v>
      </c>
      <c r="M156" s="26">
        <f t="shared" si="24"/>
        <v>163</v>
      </c>
      <c r="N156" s="26">
        <f t="shared" si="24"/>
        <v>284</v>
      </c>
      <c r="O156" s="26">
        <f t="shared" si="24"/>
        <v>139</v>
      </c>
      <c r="P156" s="26">
        <f t="shared" si="24"/>
        <v>196</v>
      </c>
      <c r="Q156" s="26">
        <f t="shared" si="24"/>
        <v>319</v>
      </c>
      <c r="R156" s="26">
        <f t="shared" si="24"/>
        <v>200</v>
      </c>
      <c r="S156" s="27">
        <f t="shared" si="24"/>
        <v>3605</v>
      </c>
      <c r="T156" s="14">
        <f t="shared" si="24"/>
        <v>10969</v>
      </c>
      <c r="U156" s="14">
        <f t="shared" si="24"/>
        <v>10985</v>
      </c>
      <c r="V156" s="14" t="s">
        <v>271</v>
      </c>
      <c r="W156" s="14"/>
      <c r="X156" s="14"/>
      <c r="Y156" s="14"/>
      <c r="Z156" s="14"/>
      <c r="AA156" s="14"/>
      <c r="AB156" s="14"/>
      <c r="AC156" s="14"/>
      <c r="AD156" s="14"/>
    </row>
    <row r="157" spans="1:30" x14ac:dyDescent="0.25">
      <c r="A157" s="13" t="s">
        <v>202</v>
      </c>
      <c r="H157" s="10">
        <f>COUNTIF(W6:W155,"T*")</f>
        <v>85</v>
      </c>
      <c r="I157" s="21"/>
      <c r="J157" s="6"/>
      <c r="K157" s="6"/>
      <c r="L157" s="6"/>
      <c r="M157" s="6"/>
      <c r="N157" s="6"/>
      <c r="O157" s="6"/>
      <c r="P157" s="6"/>
      <c r="Q157" s="6"/>
      <c r="R157" s="6"/>
      <c r="S157" s="10">
        <f>COUNTIF(X6:X155,"T*")</f>
        <v>69</v>
      </c>
      <c r="T157" s="21">
        <f>COUNTIF(Y6:Y155,"T*")</f>
        <v>99</v>
      </c>
    </row>
    <row r="158" spans="1:30" x14ac:dyDescent="0.25">
      <c r="H158" s="6"/>
      <c r="I158" s="21"/>
      <c r="J158" s="6"/>
      <c r="K158" s="6"/>
      <c r="L158" s="6"/>
      <c r="M158" s="6"/>
      <c r="N158" s="6"/>
      <c r="O158" s="6"/>
      <c r="P158" s="6"/>
      <c r="Q158" s="6"/>
      <c r="R158" s="6"/>
      <c r="S158" s="10"/>
    </row>
    <row r="159" spans="1:30" x14ac:dyDescent="0.25">
      <c r="A159" t="s">
        <v>148</v>
      </c>
      <c r="B159">
        <v>2</v>
      </c>
      <c r="C159">
        <v>2</v>
      </c>
      <c r="D159">
        <v>2</v>
      </c>
      <c r="E159">
        <v>2</v>
      </c>
      <c r="F159">
        <v>1</v>
      </c>
      <c r="G159">
        <v>1</v>
      </c>
      <c r="H159" s="6">
        <f t="shared" ref="H159:H160" si="25">SUM(B159:G159)</f>
        <v>10</v>
      </c>
      <c r="I159" s="22">
        <v>3</v>
      </c>
      <c r="J159" s="13">
        <v>4</v>
      </c>
      <c r="K159" s="13">
        <v>5</v>
      </c>
      <c r="L159" s="13">
        <v>2</v>
      </c>
      <c r="M159" s="13">
        <v>4</v>
      </c>
      <c r="N159" s="13">
        <v>4</v>
      </c>
      <c r="O159" s="13">
        <v>3</v>
      </c>
      <c r="P159" s="13">
        <v>3</v>
      </c>
      <c r="Q159" s="13">
        <v>3</v>
      </c>
      <c r="R159" s="13">
        <v>3</v>
      </c>
      <c r="S159" s="10">
        <f t="shared" ref="S159:S169" si="26">SUM(I159:R159)</f>
        <v>34</v>
      </c>
      <c r="T159" s="14">
        <f>SUM(H159,S159)</f>
        <v>44</v>
      </c>
      <c r="U159">
        <f>SUM(B159:G159,I159:R159)</f>
        <v>44</v>
      </c>
    </row>
    <row r="160" spans="1:30" x14ac:dyDescent="0.25">
      <c r="A160" t="s">
        <v>149</v>
      </c>
      <c r="B160">
        <v>1</v>
      </c>
      <c r="C160">
        <v>1</v>
      </c>
      <c r="D160">
        <v>1</v>
      </c>
      <c r="E160">
        <v>1</v>
      </c>
      <c r="F160">
        <v>1</v>
      </c>
      <c r="G160">
        <v>1</v>
      </c>
      <c r="H160" s="6">
        <f t="shared" si="25"/>
        <v>6</v>
      </c>
      <c r="I160" s="22">
        <v>1</v>
      </c>
      <c r="J160" s="13">
        <v>1</v>
      </c>
      <c r="K160" s="13">
        <v>1</v>
      </c>
      <c r="L160" s="13">
        <v>1</v>
      </c>
      <c r="M160" s="13">
        <v>1</v>
      </c>
      <c r="N160" s="13">
        <v>1</v>
      </c>
      <c r="O160" s="13">
        <v>1</v>
      </c>
      <c r="P160" s="13">
        <v>1</v>
      </c>
      <c r="Q160" s="13">
        <v>2</v>
      </c>
      <c r="R160" s="13">
        <v>1</v>
      </c>
      <c r="S160" s="10">
        <f t="shared" si="26"/>
        <v>11</v>
      </c>
      <c r="T160" s="14">
        <f>SUM(H160,S160)</f>
        <v>17</v>
      </c>
      <c r="U160">
        <f>SUM(B160:G160,I160:R160)</f>
        <v>17</v>
      </c>
    </row>
    <row r="161" spans="1:21" x14ac:dyDescent="0.25">
      <c r="H161" s="6"/>
      <c r="I161" s="21"/>
      <c r="J161" s="6"/>
      <c r="K161" s="6"/>
      <c r="L161" s="6"/>
      <c r="M161" s="6"/>
      <c r="N161" s="6"/>
      <c r="O161" s="6"/>
      <c r="P161" s="6"/>
      <c r="Q161" s="6"/>
      <c r="R161" s="6"/>
      <c r="S161" s="10"/>
    </row>
    <row r="162" spans="1:21" x14ac:dyDescent="0.25">
      <c r="A162" t="s">
        <v>142</v>
      </c>
      <c r="B162">
        <v>0</v>
      </c>
      <c r="C162">
        <v>0</v>
      </c>
      <c r="D162">
        <v>7</v>
      </c>
      <c r="E162">
        <v>5.25</v>
      </c>
      <c r="F162">
        <v>1.5</v>
      </c>
      <c r="G162">
        <v>1</v>
      </c>
      <c r="H162" s="6">
        <f t="shared" ref="H162:H163" si="27">SUM(B162:G162)</f>
        <v>14.75</v>
      </c>
      <c r="I162" s="22">
        <v>6</v>
      </c>
      <c r="J162" s="13">
        <v>8</v>
      </c>
      <c r="K162" s="13">
        <v>4.5</v>
      </c>
      <c r="L162" s="13">
        <v>4.2</v>
      </c>
      <c r="M162" s="13">
        <v>7.3</v>
      </c>
      <c r="N162" s="13">
        <v>6.5</v>
      </c>
      <c r="O162" s="13">
        <v>7</v>
      </c>
      <c r="P162" s="13">
        <v>7</v>
      </c>
      <c r="Q162" s="13">
        <v>7.15</v>
      </c>
      <c r="R162" s="13">
        <v>4</v>
      </c>
      <c r="S162" s="10">
        <f t="shared" si="26"/>
        <v>61.65</v>
      </c>
      <c r="T162" s="35">
        <f>SUM(H162,S162)</f>
        <v>76.400000000000006</v>
      </c>
      <c r="U162" s="35">
        <f>SUM(B162:G162,I162:R162)</f>
        <v>76.400000000000006</v>
      </c>
    </row>
    <row r="163" spans="1:21" x14ac:dyDescent="0.25">
      <c r="A163" t="s">
        <v>143</v>
      </c>
      <c r="B163">
        <v>0</v>
      </c>
      <c r="C163">
        <v>0</v>
      </c>
      <c r="D163">
        <v>6</v>
      </c>
      <c r="E163">
        <v>2.5</v>
      </c>
      <c r="F163">
        <v>2</v>
      </c>
      <c r="G163">
        <v>1</v>
      </c>
      <c r="H163" s="6">
        <f t="shared" si="27"/>
        <v>11.5</v>
      </c>
      <c r="I163" s="22">
        <v>4.5</v>
      </c>
      <c r="J163" s="13">
        <v>6</v>
      </c>
      <c r="K163" s="13">
        <v>3</v>
      </c>
      <c r="L163" s="13">
        <v>2.1</v>
      </c>
      <c r="M163" s="13">
        <v>5</v>
      </c>
      <c r="N163" s="13">
        <v>2</v>
      </c>
      <c r="O163" s="13">
        <v>5</v>
      </c>
      <c r="P163" s="13">
        <v>6.6</v>
      </c>
      <c r="Q163" s="13">
        <v>6.65</v>
      </c>
      <c r="R163" s="13">
        <v>3</v>
      </c>
      <c r="S163" s="10">
        <f t="shared" si="26"/>
        <v>43.85</v>
      </c>
      <c r="T163" s="35">
        <f>SUM(H163,S163)</f>
        <v>55.35</v>
      </c>
      <c r="U163" s="35">
        <f>SUM(B163:G163,I163:R163)</f>
        <v>55.35</v>
      </c>
    </row>
    <row r="164" spans="1:21" x14ac:dyDescent="0.25">
      <c r="H164" s="6"/>
      <c r="I164" s="21"/>
      <c r="J164" s="6"/>
      <c r="K164" s="6"/>
      <c r="L164" s="6"/>
      <c r="M164" s="6"/>
      <c r="N164" s="6"/>
      <c r="O164" s="6"/>
      <c r="P164" s="6"/>
      <c r="Q164" s="6"/>
      <c r="R164" s="6"/>
      <c r="S164" s="10"/>
      <c r="T164" s="35"/>
      <c r="U164" s="35"/>
    </row>
    <row r="165" spans="1:21" x14ac:dyDescent="0.25">
      <c r="A165" t="s">
        <v>144</v>
      </c>
      <c r="B165">
        <v>6.25</v>
      </c>
      <c r="C165">
        <v>4.5</v>
      </c>
      <c r="D165">
        <v>1</v>
      </c>
      <c r="E165">
        <v>4</v>
      </c>
      <c r="F165">
        <f>(5.17-F162)+1.25</f>
        <v>4.92</v>
      </c>
      <c r="G165">
        <v>1.85</v>
      </c>
      <c r="H165" s="6">
        <f t="shared" ref="H165:H166" si="28">SUM(B165:G165)</f>
        <v>22.520000000000003</v>
      </c>
      <c r="I165" s="22">
        <v>1</v>
      </c>
      <c r="J165" s="13">
        <v>0</v>
      </c>
      <c r="K165" s="13">
        <v>0</v>
      </c>
      <c r="L165" s="13">
        <v>0</v>
      </c>
      <c r="M165" s="13">
        <v>0</v>
      </c>
      <c r="N165" s="13">
        <v>0</v>
      </c>
      <c r="O165" s="13">
        <v>0</v>
      </c>
      <c r="P165" s="13">
        <v>0</v>
      </c>
      <c r="Q165" s="13">
        <v>0</v>
      </c>
      <c r="R165" s="13">
        <v>0</v>
      </c>
      <c r="S165" s="10">
        <f t="shared" si="26"/>
        <v>1</v>
      </c>
      <c r="T165" s="35">
        <f>SUM(H165,S165)</f>
        <v>23.520000000000003</v>
      </c>
      <c r="U165" s="35">
        <f>SUM(B165:G165,I165:R165)</f>
        <v>23.520000000000003</v>
      </c>
    </row>
    <row r="166" spans="1:21" x14ac:dyDescent="0.25">
      <c r="A166" t="s">
        <v>145</v>
      </c>
      <c r="B166">
        <v>20</v>
      </c>
      <c r="C166">
        <v>5.6</v>
      </c>
      <c r="D166">
        <v>10</v>
      </c>
      <c r="E166">
        <v>25</v>
      </c>
      <c r="F166">
        <f>11.5+7.8</f>
        <v>19.3</v>
      </c>
      <c r="G166">
        <v>7.5</v>
      </c>
      <c r="H166" s="6">
        <f t="shared" si="28"/>
        <v>87.4</v>
      </c>
      <c r="I166" s="22">
        <v>1</v>
      </c>
      <c r="J166" s="13">
        <v>0</v>
      </c>
      <c r="K166" s="13">
        <v>0</v>
      </c>
      <c r="L166" s="13">
        <v>0</v>
      </c>
      <c r="M166" s="13">
        <v>0</v>
      </c>
      <c r="N166" s="13">
        <v>0</v>
      </c>
      <c r="O166" s="13">
        <v>0</v>
      </c>
      <c r="P166" s="13">
        <v>0</v>
      </c>
      <c r="Q166" s="13">
        <v>0</v>
      </c>
      <c r="R166" s="13">
        <v>0</v>
      </c>
      <c r="S166" s="10">
        <f t="shared" si="26"/>
        <v>1</v>
      </c>
      <c r="T166" s="35">
        <f>SUM(H166,S166)</f>
        <v>88.4</v>
      </c>
      <c r="U166" s="35">
        <f>SUM(B166:G166,I166:R166)</f>
        <v>88.4</v>
      </c>
    </row>
    <row r="167" spans="1:21" x14ac:dyDescent="0.25">
      <c r="H167" s="6"/>
      <c r="I167" s="21"/>
      <c r="J167" s="6"/>
      <c r="K167" s="6"/>
      <c r="L167" s="6"/>
      <c r="M167" s="6"/>
      <c r="N167" s="6"/>
      <c r="O167" s="6"/>
      <c r="P167" s="6"/>
      <c r="Q167" s="6"/>
      <c r="R167" s="6"/>
      <c r="S167" s="10"/>
      <c r="T167" s="35"/>
      <c r="U167" s="35"/>
    </row>
    <row r="168" spans="1:21" x14ac:dyDescent="0.25">
      <c r="A168" t="s">
        <v>146</v>
      </c>
      <c r="B168">
        <v>0</v>
      </c>
      <c r="C168">
        <v>0</v>
      </c>
      <c r="D168">
        <v>0</v>
      </c>
      <c r="E168">
        <v>0</v>
      </c>
      <c r="F168">
        <v>0</v>
      </c>
      <c r="G168">
        <v>0.56999999999999995</v>
      </c>
      <c r="H168" s="6">
        <f t="shared" ref="H168:H169" si="29">SUM(B168:G168)</f>
        <v>0.56999999999999995</v>
      </c>
      <c r="I168" s="22">
        <v>0</v>
      </c>
      <c r="J168" s="13">
        <v>0</v>
      </c>
      <c r="K168" s="13">
        <v>0</v>
      </c>
      <c r="L168" s="13">
        <v>0</v>
      </c>
      <c r="M168" s="13">
        <v>0</v>
      </c>
      <c r="N168" s="13">
        <v>0</v>
      </c>
      <c r="O168" s="13">
        <v>0</v>
      </c>
      <c r="P168" s="13">
        <v>0</v>
      </c>
      <c r="Q168" s="13">
        <v>0</v>
      </c>
      <c r="R168" s="13">
        <v>0</v>
      </c>
      <c r="S168" s="10">
        <f t="shared" si="26"/>
        <v>0</v>
      </c>
      <c r="T168" s="35">
        <f>SUM(H168,S168)</f>
        <v>0.56999999999999995</v>
      </c>
      <c r="U168" s="35">
        <f>SUM(B168:G168,I168:R168)</f>
        <v>0.56999999999999995</v>
      </c>
    </row>
    <row r="169" spans="1:21" x14ac:dyDescent="0.25">
      <c r="A169" t="s">
        <v>147</v>
      </c>
      <c r="B169">
        <v>0</v>
      </c>
      <c r="C169">
        <v>0</v>
      </c>
      <c r="D169">
        <v>0</v>
      </c>
      <c r="E169">
        <v>0</v>
      </c>
      <c r="F169">
        <v>0</v>
      </c>
      <c r="G169">
        <v>2.8</v>
      </c>
      <c r="H169" s="6" t="s">
        <v>310</v>
      </c>
      <c r="I169" s="22">
        <v>0</v>
      </c>
      <c r="J169" s="13">
        <v>0</v>
      </c>
      <c r="K169" s="13">
        <v>0</v>
      </c>
      <c r="L169" s="13">
        <v>0</v>
      </c>
      <c r="M169" s="13">
        <v>0</v>
      </c>
      <c r="N169" s="13">
        <v>0</v>
      </c>
      <c r="O169" s="13">
        <v>0</v>
      </c>
      <c r="P169" s="13">
        <v>0</v>
      </c>
      <c r="Q169" s="13">
        <v>0</v>
      </c>
      <c r="R169" s="13">
        <v>0</v>
      </c>
      <c r="S169" s="10">
        <f t="shared" si="26"/>
        <v>0</v>
      </c>
      <c r="T169" s="35">
        <f>SUM(H169,S169)</f>
        <v>0</v>
      </c>
      <c r="U169" s="35">
        <f>SUM(B169:G169,I169:R169)</f>
        <v>2.8</v>
      </c>
    </row>
    <row r="171" spans="1:21" x14ac:dyDescent="0.25">
      <c r="A171" t="s">
        <v>161</v>
      </c>
    </row>
    <row r="172" spans="1:21" x14ac:dyDescent="0.25">
      <c r="A172" t="s">
        <v>181</v>
      </c>
    </row>
    <row r="173" spans="1:21" x14ac:dyDescent="0.25">
      <c r="A173" t="s">
        <v>210</v>
      </c>
    </row>
    <row r="174" spans="1:21" x14ac:dyDescent="0.25">
      <c r="A174" t="s">
        <v>272</v>
      </c>
    </row>
    <row r="175" spans="1:21" x14ac:dyDescent="0.25">
      <c r="A175" t="s">
        <v>278</v>
      </c>
    </row>
    <row r="176" spans="1:21" x14ac:dyDescent="0.25">
      <c r="A176" t="s">
        <v>280</v>
      </c>
    </row>
    <row r="177" spans="1:1" x14ac:dyDescent="0.25">
      <c r="A177" t="s">
        <v>309</v>
      </c>
    </row>
  </sheetData>
  <mergeCells count="3">
    <mergeCell ref="B2:H2"/>
    <mergeCell ref="I2:S2"/>
    <mergeCell ref="W4:Y4"/>
  </mergeCells>
  <printOptions gridLines="1"/>
  <pageMargins left="0.25" right="0.2" top="0.25" bottom="0.5" header="0.3" footer="0.15"/>
  <pageSetup scale="96" fitToHeight="0" orientation="landscape" horizontalDpi="4294967294" verticalDpi="0" r:id="rId1"/>
  <headerFooter>
    <oddFooter>&amp;L&amp;P/&amp;N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6"/>
  <sheetViews>
    <sheetView topLeftCell="A15" zoomScale="90" zoomScaleNormal="90" workbookViewId="0">
      <selection activeCell="C49" sqref="C49"/>
    </sheetView>
  </sheetViews>
  <sheetFormatPr defaultRowHeight="15" x14ac:dyDescent="0.25"/>
  <cols>
    <col min="1" max="1" width="23.140625" customWidth="1"/>
    <col min="2" max="2" width="18.5703125" customWidth="1"/>
    <col min="3" max="3" width="38.85546875" customWidth="1"/>
    <col min="4" max="4" width="11.28515625" style="31" customWidth="1"/>
  </cols>
  <sheetData>
    <row r="1" spans="1:4" x14ac:dyDescent="0.25">
      <c r="B1" t="s">
        <v>264</v>
      </c>
    </row>
    <row r="2" spans="1:4" x14ac:dyDescent="0.25">
      <c r="B2" t="s">
        <v>256</v>
      </c>
    </row>
    <row r="3" spans="1:4" x14ac:dyDescent="0.25">
      <c r="C3" s="30" t="s">
        <v>215</v>
      </c>
    </row>
    <row r="4" spans="1:4" x14ac:dyDescent="0.25">
      <c r="A4" s="30" t="s">
        <v>213</v>
      </c>
      <c r="B4" s="30" t="s">
        <v>214</v>
      </c>
      <c r="C4" s="30" t="s">
        <v>216</v>
      </c>
      <c r="D4" s="32" t="s">
        <v>217</v>
      </c>
    </row>
    <row r="6" spans="1:4" x14ac:dyDescent="0.25">
      <c r="A6" t="s">
        <v>222</v>
      </c>
      <c r="B6" t="s">
        <v>170</v>
      </c>
      <c r="C6" t="s">
        <v>223</v>
      </c>
      <c r="D6" s="33">
        <v>0.125</v>
      </c>
    </row>
    <row r="8" spans="1:4" x14ac:dyDescent="0.25">
      <c r="A8" t="s">
        <v>27</v>
      </c>
      <c r="B8" t="s">
        <v>170</v>
      </c>
      <c r="C8" t="s">
        <v>224</v>
      </c>
      <c r="D8" s="33">
        <v>0.52777777777777779</v>
      </c>
    </row>
    <row r="10" spans="1:4" x14ac:dyDescent="0.25">
      <c r="A10" t="s">
        <v>28</v>
      </c>
      <c r="B10" t="s">
        <v>238</v>
      </c>
      <c r="C10" t="s">
        <v>239</v>
      </c>
      <c r="D10" s="33">
        <v>0.49236111111111108</v>
      </c>
    </row>
    <row r="11" spans="1:4" x14ac:dyDescent="0.25">
      <c r="A11" t="s">
        <v>28</v>
      </c>
      <c r="B11" t="s">
        <v>170</v>
      </c>
      <c r="C11" t="s">
        <v>225</v>
      </c>
      <c r="D11" s="33">
        <v>0.50416666666666665</v>
      </c>
    </row>
    <row r="12" spans="1:4" x14ac:dyDescent="0.25">
      <c r="D12" s="33"/>
    </row>
    <row r="13" spans="1:4" x14ac:dyDescent="0.25">
      <c r="A13" t="s">
        <v>29</v>
      </c>
      <c r="B13" t="s">
        <v>236</v>
      </c>
      <c r="C13" t="s">
        <v>237</v>
      </c>
      <c r="D13" s="33">
        <v>7.2916666666666671E-2</v>
      </c>
    </row>
    <row r="14" spans="1:4" x14ac:dyDescent="0.25">
      <c r="A14" t="s">
        <v>29</v>
      </c>
      <c r="B14" t="s">
        <v>233</v>
      </c>
      <c r="C14" t="s">
        <v>275</v>
      </c>
      <c r="D14" s="33">
        <v>0.3263888888888889</v>
      </c>
    </row>
    <row r="15" spans="1:4" x14ac:dyDescent="0.25">
      <c r="A15" t="s">
        <v>29</v>
      </c>
      <c r="B15" t="s">
        <v>233</v>
      </c>
      <c r="C15" t="s">
        <v>276</v>
      </c>
      <c r="D15" s="33">
        <v>0.52430555555555558</v>
      </c>
    </row>
    <row r="16" spans="1:4" x14ac:dyDescent="0.25">
      <c r="A16" t="s">
        <v>31</v>
      </c>
      <c r="B16" t="s">
        <v>170</v>
      </c>
      <c r="C16" t="s">
        <v>232</v>
      </c>
      <c r="D16" s="33">
        <v>5.8333333333333327E-2</v>
      </c>
    </row>
    <row r="17" spans="1:4" x14ac:dyDescent="0.25">
      <c r="A17" t="s">
        <v>30</v>
      </c>
      <c r="B17" t="s">
        <v>246</v>
      </c>
      <c r="C17" t="s">
        <v>247</v>
      </c>
      <c r="D17" s="33">
        <v>0.49305555555555558</v>
      </c>
    </row>
    <row r="18" spans="1:4" x14ac:dyDescent="0.25">
      <c r="A18" t="s">
        <v>30</v>
      </c>
      <c r="B18" t="s">
        <v>211</v>
      </c>
      <c r="C18" t="s">
        <v>212</v>
      </c>
      <c r="D18" s="33">
        <v>8.5416666666666655E-2</v>
      </c>
    </row>
    <row r="20" spans="1:4" x14ac:dyDescent="0.25">
      <c r="A20" t="s">
        <v>218</v>
      </c>
      <c r="B20" t="s">
        <v>242</v>
      </c>
      <c r="C20" t="s">
        <v>243</v>
      </c>
      <c r="D20" s="33">
        <v>0.32291666666666669</v>
      </c>
    </row>
    <row r="21" spans="1:4" x14ac:dyDescent="0.25">
      <c r="A21" t="s">
        <v>218</v>
      </c>
      <c r="B21" t="s">
        <v>211</v>
      </c>
      <c r="C21" t="s">
        <v>219</v>
      </c>
      <c r="D21" s="33">
        <v>0.10277777777777779</v>
      </c>
    </row>
    <row r="22" spans="1:4" x14ac:dyDescent="0.25">
      <c r="A22" t="s">
        <v>218</v>
      </c>
      <c r="B22" t="s">
        <v>211</v>
      </c>
      <c r="C22" t="s">
        <v>220</v>
      </c>
      <c r="D22" s="31" t="s">
        <v>221</v>
      </c>
    </row>
    <row r="23" spans="1:4" x14ac:dyDescent="0.25">
      <c r="A23" t="s">
        <v>257</v>
      </c>
      <c r="B23" t="s">
        <v>170</v>
      </c>
      <c r="C23" t="s">
        <v>226</v>
      </c>
      <c r="D23" s="33">
        <v>0.34375</v>
      </c>
    </row>
    <row r="24" spans="1:4" x14ac:dyDescent="0.25">
      <c r="A24" s="36" t="s">
        <v>218</v>
      </c>
      <c r="B24" s="36" t="s">
        <v>242</v>
      </c>
      <c r="C24" s="36" t="s">
        <v>244</v>
      </c>
      <c r="D24" s="37">
        <v>0.46527777777777773</v>
      </c>
    </row>
    <row r="25" spans="1:4" x14ac:dyDescent="0.25">
      <c r="A25" s="36" t="s">
        <v>218</v>
      </c>
      <c r="B25" s="36" t="s">
        <v>170</v>
      </c>
      <c r="C25" s="36" t="s">
        <v>227</v>
      </c>
      <c r="D25" s="37">
        <v>0.49305555555555558</v>
      </c>
    </row>
    <row r="26" spans="1:4" x14ac:dyDescent="0.25">
      <c r="A26" t="s">
        <v>218</v>
      </c>
      <c r="B26" t="s">
        <v>246</v>
      </c>
      <c r="C26" t="s">
        <v>140</v>
      </c>
      <c r="D26" s="33">
        <v>0.5</v>
      </c>
    </row>
    <row r="27" spans="1:4" x14ac:dyDescent="0.25">
      <c r="A27" t="s">
        <v>218</v>
      </c>
      <c r="B27" t="s">
        <v>170</v>
      </c>
      <c r="C27" t="s">
        <v>228</v>
      </c>
      <c r="D27" s="33">
        <v>0.5131944444444444</v>
      </c>
    </row>
    <row r="28" spans="1:4" x14ac:dyDescent="0.25">
      <c r="A28" t="s">
        <v>218</v>
      </c>
      <c r="B28" t="s">
        <v>170</v>
      </c>
      <c r="C28" t="s">
        <v>229</v>
      </c>
      <c r="D28" s="33">
        <v>0.53055555555555556</v>
      </c>
    </row>
    <row r="29" spans="1:4" x14ac:dyDescent="0.25">
      <c r="A29" t="s">
        <v>218</v>
      </c>
      <c r="B29" t="s">
        <v>170</v>
      </c>
      <c r="C29" t="s">
        <v>230</v>
      </c>
      <c r="D29" s="33">
        <v>0.1076388888888889</v>
      </c>
    </row>
    <row r="30" spans="1:4" x14ac:dyDescent="0.25">
      <c r="A30" t="s">
        <v>218</v>
      </c>
      <c r="B30" t="s">
        <v>238</v>
      </c>
      <c r="C30" t="s">
        <v>241</v>
      </c>
      <c r="D30" s="33">
        <v>9.5138888888888884E-2</v>
      </c>
    </row>
    <row r="31" spans="1:4" x14ac:dyDescent="0.25">
      <c r="A31" t="s">
        <v>218</v>
      </c>
      <c r="B31" t="s">
        <v>258</v>
      </c>
      <c r="C31" t="s">
        <v>260</v>
      </c>
      <c r="D31" s="33">
        <v>0.47222222222222227</v>
      </c>
    </row>
    <row r="32" spans="1:4" x14ac:dyDescent="0.25">
      <c r="A32" t="s">
        <v>218</v>
      </c>
      <c r="B32" t="s">
        <v>258</v>
      </c>
      <c r="C32" t="s">
        <v>237</v>
      </c>
      <c r="D32" s="33">
        <v>0.5</v>
      </c>
    </row>
    <row r="33" spans="1:4" x14ac:dyDescent="0.25">
      <c r="A33" t="s">
        <v>218</v>
      </c>
      <c r="B33" t="s">
        <v>258</v>
      </c>
      <c r="C33" t="s">
        <v>260</v>
      </c>
      <c r="D33" s="33">
        <v>0.51388888888888895</v>
      </c>
    </row>
    <row r="34" spans="1:4" x14ac:dyDescent="0.25">
      <c r="A34" t="s">
        <v>218</v>
      </c>
      <c r="B34" t="s">
        <v>258</v>
      </c>
      <c r="C34" t="s">
        <v>261</v>
      </c>
      <c r="D34" s="33">
        <v>7.6388888888888895E-2</v>
      </c>
    </row>
    <row r="35" spans="1:4" x14ac:dyDescent="0.25">
      <c r="A35" t="s">
        <v>218</v>
      </c>
      <c r="B35" t="s">
        <v>258</v>
      </c>
      <c r="C35" t="s">
        <v>150</v>
      </c>
      <c r="D35" s="33">
        <v>9.0277777777777776E-2</v>
      </c>
    </row>
    <row r="36" spans="1:4" x14ac:dyDescent="0.25">
      <c r="A36" t="s">
        <v>218</v>
      </c>
      <c r="B36" t="s">
        <v>258</v>
      </c>
      <c r="C36" t="s">
        <v>150</v>
      </c>
      <c r="D36" s="33">
        <v>0.11805555555555557</v>
      </c>
    </row>
    <row r="37" spans="1:4" x14ac:dyDescent="0.25">
      <c r="A37" t="s">
        <v>218</v>
      </c>
      <c r="B37" t="s">
        <v>258</v>
      </c>
      <c r="C37" t="s">
        <v>262</v>
      </c>
      <c r="D37" s="33">
        <v>0.125</v>
      </c>
    </row>
    <row r="38" spans="1:4" x14ac:dyDescent="0.25">
      <c r="A38" t="s">
        <v>218</v>
      </c>
      <c r="B38" t="s">
        <v>258</v>
      </c>
      <c r="C38" t="s">
        <v>150</v>
      </c>
      <c r="D38" s="33">
        <v>0.14583333333333334</v>
      </c>
    </row>
    <row r="39" spans="1:4" x14ac:dyDescent="0.25">
      <c r="D39" s="33"/>
    </row>
    <row r="40" spans="1:4" x14ac:dyDescent="0.25">
      <c r="A40" t="s">
        <v>34</v>
      </c>
      <c r="B40" t="s">
        <v>238</v>
      </c>
      <c r="C40" t="s">
        <v>240</v>
      </c>
      <c r="D40" s="33">
        <v>0.35902777777777778</v>
      </c>
    </row>
    <row r="41" spans="1:4" x14ac:dyDescent="0.25">
      <c r="A41" t="s">
        <v>34</v>
      </c>
      <c r="B41" t="s">
        <v>170</v>
      </c>
      <c r="C41" t="s">
        <v>140</v>
      </c>
      <c r="D41" s="33">
        <v>0.46527777777777773</v>
      </c>
    </row>
    <row r="42" spans="1:4" x14ac:dyDescent="0.25">
      <c r="A42" t="s">
        <v>34</v>
      </c>
      <c r="B42" t="s">
        <v>231</v>
      </c>
      <c r="C42" t="s">
        <v>232</v>
      </c>
      <c r="D42" s="33">
        <v>0.46875</v>
      </c>
    </row>
    <row r="43" spans="1:4" x14ac:dyDescent="0.25">
      <c r="A43" t="s">
        <v>34</v>
      </c>
      <c r="B43" t="s">
        <v>242</v>
      </c>
      <c r="C43" t="s">
        <v>245</v>
      </c>
      <c r="D43" s="33">
        <v>0.51180555555555551</v>
      </c>
    </row>
    <row r="44" spans="1:4" x14ac:dyDescent="0.25">
      <c r="A44" t="s">
        <v>34</v>
      </c>
      <c r="B44" t="s">
        <v>170</v>
      </c>
      <c r="C44" t="s">
        <v>140</v>
      </c>
      <c r="D44" s="33">
        <v>0.53749999999999998</v>
      </c>
    </row>
    <row r="45" spans="1:4" x14ac:dyDescent="0.25">
      <c r="A45" t="s">
        <v>34</v>
      </c>
      <c r="B45" t="s">
        <v>259</v>
      </c>
      <c r="C45" t="s">
        <v>263</v>
      </c>
      <c r="D45" s="33">
        <v>5.1388888888888894E-2</v>
      </c>
    </row>
    <row r="47" spans="1:4" x14ac:dyDescent="0.25">
      <c r="A47" t="s">
        <v>178</v>
      </c>
      <c r="B47" t="s">
        <v>234</v>
      </c>
      <c r="C47" t="s">
        <v>235</v>
      </c>
      <c r="D47" s="33">
        <v>5.4166666666666669E-2</v>
      </c>
    </row>
    <row r="48" spans="1:4" x14ac:dyDescent="0.25">
      <c r="A48" s="36" t="s">
        <v>178</v>
      </c>
      <c r="B48" s="36" t="s">
        <v>250</v>
      </c>
      <c r="C48" s="36" t="s">
        <v>251</v>
      </c>
      <c r="D48" s="37" t="s">
        <v>252</v>
      </c>
    </row>
    <row r="49" spans="1:4" x14ac:dyDescent="0.25">
      <c r="A49" s="36" t="s">
        <v>178</v>
      </c>
      <c r="B49" s="36" t="s">
        <v>250</v>
      </c>
      <c r="C49" s="36" t="s">
        <v>253</v>
      </c>
      <c r="D49" s="37">
        <v>0.52083333333333337</v>
      </c>
    </row>
    <row r="51" spans="1:4" x14ac:dyDescent="0.25">
      <c r="A51" t="s">
        <v>179</v>
      </c>
      <c r="B51" t="s">
        <v>233</v>
      </c>
      <c r="C51" t="s">
        <v>273</v>
      </c>
      <c r="D51" s="33">
        <v>0.51458333333333328</v>
      </c>
    </row>
    <row r="52" spans="1:4" x14ac:dyDescent="0.25">
      <c r="A52" t="s">
        <v>179</v>
      </c>
      <c r="B52" t="s">
        <v>236</v>
      </c>
      <c r="C52" t="s">
        <v>150</v>
      </c>
      <c r="D52" s="33">
        <v>0.37916666666666665</v>
      </c>
    </row>
    <row r="53" spans="1:4" x14ac:dyDescent="0.25">
      <c r="A53" t="s">
        <v>179</v>
      </c>
      <c r="B53" t="s">
        <v>250</v>
      </c>
      <c r="C53" t="s">
        <v>254</v>
      </c>
      <c r="D53" s="31" t="s">
        <v>255</v>
      </c>
    </row>
    <row r="55" spans="1:4" x14ac:dyDescent="0.25">
      <c r="A55" t="s">
        <v>248</v>
      </c>
      <c r="B55" t="s">
        <v>233</v>
      </c>
      <c r="C55" t="s">
        <v>274</v>
      </c>
      <c r="D55" s="33">
        <v>0.34722222222222227</v>
      </c>
    </row>
    <row r="56" spans="1:4" x14ac:dyDescent="0.25">
      <c r="A56" t="s">
        <v>249</v>
      </c>
      <c r="B56" t="s">
        <v>246</v>
      </c>
      <c r="C56" t="s">
        <v>240</v>
      </c>
      <c r="D56" s="33">
        <v>0.3263888888888889</v>
      </c>
    </row>
  </sheetData>
  <pageMargins left="0.5" right="0.25" top="0.5" bottom="0.5" header="0.3" footer="0.3"/>
  <pageSetup scale="90"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tabSelected="1" zoomScale="80" zoomScaleNormal="80" workbookViewId="0">
      <pane xSplit="2475" ySplit="1440" topLeftCell="G16" activePane="bottomLeft"/>
      <selection activeCell="C1" sqref="C1:C1048576"/>
      <selection pane="bottomLeft" activeCell="A56" sqref="A56"/>
      <selection pane="topRight" activeCell="G1" sqref="G1"/>
      <selection pane="bottomRight" activeCell="Z51" sqref="Z51"/>
    </sheetView>
  </sheetViews>
  <sheetFormatPr defaultRowHeight="15" x14ac:dyDescent="0.25"/>
  <cols>
    <col min="1" max="1" width="25.28515625" customWidth="1"/>
    <col min="2" max="21" width="7.7109375" customWidth="1"/>
    <col min="24" max="24" width="10" style="14" bestFit="1" customWidth="1"/>
  </cols>
  <sheetData>
    <row r="1" spans="1:26" x14ac:dyDescent="0.25">
      <c r="B1" t="s">
        <v>286</v>
      </c>
      <c r="C1" t="s">
        <v>310</v>
      </c>
    </row>
    <row r="2" spans="1:26" x14ac:dyDescent="0.25">
      <c r="B2" t="s">
        <v>307</v>
      </c>
    </row>
    <row r="4" spans="1:26" x14ac:dyDescent="0.25">
      <c r="A4" t="s">
        <v>284</v>
      </c>
      <c r="B4">
        <v>1995</v>
      </c>
      <c r="C4">
        <v>1996</v>
      </c>
      <c r="D4">
        <v>1997</v>
      </c>
      <c r="E4">
        <v>1998</v>
      </c>
      <c r="F4">
        <v>1999</v>
      </c>
      <c r="G4">
        <v>2000</v>
      </c>
      <c r="H4">
        <v>2001</v>
      </c>
      <c r="I4">
        <v>2002</v>
      </c>
      <c r="J4">
        <v>2003</v>
      </c>
      <c r="K4">
        <v>2004</v>
      </c>
      <c r="L4">
        <v>2005</v>
      </c>
      <c r="M4">
        <v>2006</v>
      </c>
      <c r="N4">
        <v>2008</v>
      </c>
      <c r="O4">
        <v>2009</v>
      </c>
      <c r="P4">
        <v>2010</v>
      </c>
      <c r="Q4">
        <v>2011</v>
      </c>
      <c r="R4">
        <v>2012</v>
      </c>
      <c r="S4">
        <v>2013</v>
      </c>
      <c r="T4">
        <v>2014</v>
      </c>
      <c r="U4">
        <v>2015</v>
      </c>
      <c r="V4" s="41"/>
      <c r="Y4" s="5" t="s">
        <v>305</v>
      </c>
    </row>
    <row r="5" spans="1:26" x14ac:dyDescent="0.25">
      <c r="A5" s="11" t="s">
        <v>285</v>
      </c>
      <c r="B5" s="11">
        <v>96</v>
      </c>
      <c r="C5" s="11">
        <v>97</v>
      </c>
      <c r="D5" s="11">
        <v>98</v>
      </c>
      <c r="E5" s="11">
        <v>99</v>
      </c>
      <c r="F5" s="11">
        <v>100</v>
      </c>
      <c r="G5" s="11">
        <v>101</v>
      </c>
      <c r="H5" s="11">
        <v>102</v>
      </c>
      <c r="I5" s="11">
        <v>103</v>
      </c>
      <c r="J5" s="11">
        <v>104</v>
      </c>
      <c r="K5" s="11">
        <v>105</v>
      </c>
      <c r="L5" s="11">
        <v>106</v>
      </c>
      <c r="M5" s="11">
        <v>107</v>
      </c>
      <c r="N5" s="11">
        <v>109</v>
      </c>
      <c r="O5" s="11">
        <v>110</v>
      </c>
      <c r="P5" s="11">
        <v>111</v>
      </c>
      <c r="Q5" s="11">
        <v>112</v>
      </c>
      <c r="R5" s="11">
        <v>113</v>
      </c>
      <c r="S5" s="11">
        <v>114</v>
      </c>
      <c r="T5" s="11">
        <v>115</v>
      </c>
      <c r="U5" s="11">
        <v>116</v>
      </c>
      <c r="V5" s="42" t="s">
        <v>302</v>
      </c>
      <c r="W5" s="38" t="s">
        <v>303</v>
      </c>
      <c r="X5" s="39" t="s">
        <v>304</v>
      </c>
      <c r="Y5" s="38" t="s">
        <v>304</v>
      </c>
      <c r="Z5" s="38" t="s">
        <v>311</v>
      </c>
    </row>
    <row r="6" spans="1:26" x14ac:dyDescent="0.25">
      <c r="A6" t="s">
        <v>281</v>
      </c>
      <c r="B6">
        <v>227</v>
      </c>
      <c r="C6">
        <v>396</v>
      </c>
      <c r="D6">
        <v>634</v>
      </c>
      <c r="E6">
        <v>300</v>
      </c>
      <c r="F6">
        <v>556</v>
      </c>
      <c r="G6">
        <v>475</v>
      </c>
      <c r="H6">
        <v>788</v>
      </c>
      <c r="I6">
        <v>268</v>
      </c>
      <c r="J6">
        <v>520</v>
      </c>
      <c r="K6">
        <v>322</v>
      </c>
      <c r="L6">
        <v>536</v>
      </c>
      <c r="M6">
        <v>789</v>
      </c>
      <c r="N6">
        <v>480</v>
      </c>
      <c r="O6">
        <v>518</v>
      </c>
      <c r="P6">
        <v>1342</v>
      </c>
      <c r="Q6">
        <v>1144</v>
      </c>
      <c r="R6">
        <v>850</v>
      </c>
      <c r="S6">
        <v>758</v>
      </c>
      <c r="T6">
        <v>240</v>
      </c>
      <c r="U6">
        <f>+Checklist!T20</f>
        <v>625</v>
      </c>
      <c r="V6" s="41">
        <f>MAX($B6:$U6)</f>
        <v>1342</v>
      </c>
      <c r="W6">
        <f>MIN($B6:$U6)</f>
        <v>227</v>
      </c>
      <c r="X6" s="14">
        <f>AVERAGE($B6:$U6)</f>
        <v>588.4</v>
      </c>
      <c r="Y6" s="44">
        <f>+U6-X6</f>
        <v>36.600000000000023</v>
      </c>
      <c r="Z6" s="53">
        <f>+Y6/X6</f>
        <v>6.2202583276682571E-2</v>
      </c>
    </row>
    <row r="7" spans="1:26" x14ac:dyDescent="0.25">
      <c r="V7" s="41"/>
    </row>
    <row r="8" spans="1:26" x14ac:dyDescent="0.25">
      <c r="A8" t="s">
        <v>282</v>
      </c>
      <c r="B8">
        <v>59</v>
      </c>
      <c r="C8">
        <v>37</v>
      </c>
      <c r="D8">
        <v>66</v>
      </c>
      <c r="E8">
        <v>38</v>
      </c>
      <c r="F8">
        <v>39</v>
      </c>
      <c r="G8">
        <v>28</v>
      </c>
      <c r="H8">
        <v>33</v>
      </c>
      <c r="I8">
        <v>23</v>
      </c>
      <c r="J8">
        <v>56</v>
      </c>
      <c r="K8">
        <v>49</v>
      </c>
      <c r="L8">
        <v>39</v>
      </c>
      <c r="M8">
        <v>91</v>
      </c>
      <c r="N8">
        <v>64</v>
      </c>
      <c r="O8">
        <v>56</v>
      </c>
      <c r="P8">
        <v>46</v>
      </c>
      <c r="Q8">
        <v>70</v>
      </c>
      <c r="R8">
        <v>69</v>
      </c>
      <c r="S8">
        <v>59</v>
      </c>
      <c r="T8">
        <v>50</v>
      </c>
      <c r="U8">
        <f>+Checklist!T41</f>
        <v>41</v>
      </c>
      <c r="V8" s="41">
        <f>MAX($B8:$U8)</f>
        <v>91</v>
      </c>
      <c r="W8">
        <f>MIN($B8:$U8)</f>
        <v>23</v>
      </c>
      <c r="X8" s="14">
        <f>AVERAGE($B8:$U8)</f>
        <v>50.65</v>
      </c>
      <c r="Y8" s="44">
        <f>+U8-X8</f>
        <v>-9.6499999999999986</v>
      </c>
      <c r="Z8" s="53">
        <f>+Y8/X8</f>
        <v>-0.19052319842053306</v>
      </c>
    </row>
    <row r="9" spans="1:26" x14ac:dyDescent="0.25">
      <c r="V9" s="41"/>
    </row>
    <row r="10" spans="1:26" x14ac:dyDescent="0.25">
      <c r="A10" t="s">
        <v>283</v>
      </c>
      <c r="B10">
        <v>137</v>
      </c>
      <c r="C10">
        <v>76</v>
      </c>
      <c r="D10">
        <v>78</v>
      </c>
      <c r="E10">
        <v>94</v>
      </c>
      <c r="F10">
        <v>64</v>
      </c>
      <c r="G10">
        <v>60</v>
      </c>
      <c r="H10">
        <v>82</v>
      </c>
      <c r="I10">
        <v>119</v>
      </c>
      <c r="J10">
        <v>143</v>
      </c>
      <c r="K10">
        <v>79</v>
      </c>
      <c r="L10">
        <v>124</v>
      </c>
      <c r="M10">
        <v>325</v>
      </c>
      <c r="N10">
        <v>85</v>
      </c>
      <c r="O10">
        <v>85</v>
      </c>
      <c r="P10">
        <v>46</v>
      </c>
      <c r="Q10">
        <v>28</v>
      </c>
      <c r="R10">
        <v>51</v>
      </c>
      <c r="S10">
        <v>52</v>
      </c>
      <c r="T10">
        <v>40</v>
      </c>
      <c r="U10">
        <f>+Checklist!T48</f>
        <v>165</v>
      </c>
      <c r="V10" s="41">
        <f>MAX($B10:$U10)</f>
        <v>325</v>
      </c>
      <c r="W10">
        <f>MIN($B10:$U10)</f>
        <v>28</v>
      </c>
      <c r="X10" s="14">
        <f>AVERAGE($B10:$U10)</f>
        <v>96.65</v>
      </c>
      <c r="Y10" s="44">
        <f>+U10-X10</f>
        <v>68.349999999999994</v>
      </c>
      <c r="Z10" s="53">
        <f>+Y10/X10</f>
        <v>0.70719089498189336</v>
      </c>
    </row>
    <row r="11" spans="1:26" x14ac:dyDescent="0.25">
      <c r="V11" s="41"/>
      <c r="Y11" s="44"/>
    </row>
    <row r="12" spans="1:26" x14ac:dyDescent="0.25">
      <c r="A12" t="s">
        <v>53</v>
      </c>
      <c r="B12">
        <v>103</v>
      </c>
      <c r="C12">
        <v>17</v>
      </c>
      <c r="D12">
        <v>66</v>
      </c>
      <c r="E12">
        <v>44</v>
      </c>
      <c r="F12">
        <v>118</v>
      </c>
      <c r="G12">
        <v>46</v>
      </c>
      <c r="H12">
        <v>221</v>
      </c>
      <c r="I12">
        <v>139</v>
      </c>
      <c r="J12">
        <v>86</v>
      </c>
      <c r="K12">
        <v>59</v>
      </c>
      <c r="L12">
        <v>185</v>
      </c>
      <c r="M12">
        <v>148</v>
      </c>
      <c r="N12">
        <v>92</v>
      </c>
      <c r="O12">
        <v>89</v>
      </c>
      <c r="P12" s="46">
        <v>409</v>
      </c>
      <c r="Q12">
        <v>47</v>
      </c>
      <c r="R12">
        <v>56</v>
      </c>
      <c r="S12">
        <v>7</v>
      </c>
      <c r="T12">
        <v>9</v>
      </c>
      <c r="U12">
        <f>+Checklist!T62</f>
        <v>16</v>
      </c>
      <c r="V12" s="41">
        <f>MAX($B12:$U12)</f>
        <v>409</v>
      </c>
      <c r="W12">
        <f>MIN($B12:$U12)</f>
        <v>7</v>
      </c>
      <c r="X12" s="14">
        <f>AVERAGE($B12:$U12)</f>
        <v>97.85</v>
      </c>
      <c r="Y12" s="44">
        <f t="shared" ref="Y12:Y54" si="0">+U12-X12</f>
        <v>-81.849999999999994</v>
      </c>
      <c r="Z12" s="53">
        <f>+Y12/X12</f>
        <v>-0.83648441492079717</v>
      </c>
    </row>
    <row r="13" spans="1:26" x14ac:dyDescent="0.25">
      <c r="P13" s="43" t="s">
        <v>306</v>
      </c>
      <c r="V13" s="41"/>
      <c r="Y13" s="44"/>
    </row>
    <row r="14" spans="1:26" x14ac:dyDescent="0.25">
      <c r="A14" t="s">
        <v>63</v>
      </c>
      <c r="B14">
        <v>43</v>
      </c>
      <c r="C14">
        <v>96</v>
      </c>
      <c r="D14">
        <v>82</v>
      </c>
      <c r="E14">
        <v>291</v>
      </c>
      <c r="F14">
        <v>213</v>
      </c>
      <c r="G14">
        <v>217</v>
      </c>
      <c r="H14">
        <v>274</v>
      </c>
      <c r="I14">
        <v>51</v>
      </c>
      <c r="J14">
        <v>146</v>
      </c>
      <c r="K14">
        <v>118</v>
      </c>
      <c r="L14">
        <v>123</v>
      </c>
      <c r="M14">
        <v>216</v>
      </c>
      <c r="N14">
        <v>119</v>
      </c>
      <c r="O14">
        <v>243</v>
      </c>
      <c r="P14">
        <v>123</v>
      </c>
      <c r="Q14">
        <v>299</v>
      </c>
      <c r="R14">
        <v>248</v>
      </c>
      <c r="S14">
        <v>266</v>
      </c>
      <c r="T14">
        <v>352</v>
      </c>
      <c r="U14">
        <f>+Checklist!T75</f>
        <v>166</v>
      </c>
      <c r="V14" s="41">
        <f>MAX($B14:$U14)</f>
        <v>352</v>
      </c>
      <c r="W14">
        <f>MIN($B14:$U14)</f>
        <v>43</v>
      </c>
      <c r="X14" s="14">
        <f>AVERAGE($B14:$U14)</f>
        <v>184.3</v>
      </c>
      <c r="Y14" s="44">
        <f t="shared" si="0"/>
        <v>-18.300000000000011</v>
      </c>
      <c r="Z14" s="53">
        <f>+Y14/X14</f>
        <v>-9.9294628323385842E-2</v>
      </c>
    </row>
    <row r="15" spans="1:26" x14ac:dyDescent="0.25">
      <c r="V15" s="41"/>
      <c r="Y15" s="44"/>
    </row>
    <row r="16" spans="1:26" x14ac:dyDescent="0.25">
      <c r="A16" t="s">
        <v>71</v>
      </c>
      <c r="B16">
        <v>28</v>
      </c>
      <c r="C16">
        <v>41</v>
      </c>
      <c r="D16">
        <v>54</v>
      </c>
      <c r="E16">
        <v>31</v>
      </c>
      <c r="F16">
        <v>46</v>
      </c>
      <c r="G16">
        <v>27</v>
      </c>
      <c r="H16">
        <v>24</v>
      </c>
      <c r="I16">
        <v>32</v>
      </c>
      <c r="J16">
        <v>39</v>
      </c>
      <c r="K16">
        <v>23</v>
      </c>
      <c r="L16">
        <v>39</v>
      </c>
      <c r="M16">
        <v>44</v>
      </c>
      <c r="N16">
        <v>44</v>
      </c>
      <c r="O16">
        <v>31</v>
      </c>
      <c r="P16">
        <v>52</v>
      </c>
      <c r="Q16">
        <v>39</v>
      </c>
      <c r="R16">
        <v>32</v>
      </c>
      <c r="S16">
        <v>16</v>
      </c>
      <c r="T16">
        <v>30</v>
      </c>
      <c r="U16">
        <f>+Checklist!T85</f>
        <v>36</v>
      </c>
      <c r="V16" s="41">
        <f>MAX($B16:$U16)</f>
        <v>54</v>
      </c>
      <c r="W16">
        <f>MIN($B16:$U16)</f>
        <v>16</v>
      </c>
      <c r="X16" s="14">
        <f>AVERAGE($B16:$U16)</f>
        <v>35.4</v>
      </c>
      <c r="Y16" s="44">
        <f t="shared" si="0"/>
        <v>0.60000000000000142</v>
      </c>
      <c r="Z16" s="53">
        <f>+Y16/X16</f>
        <v>1.6949152542372923E-2</v>
      </c>
    </row>
    <row r="17" spans="1:26" x14ac:dyDescent="0.25">
      <c r="V17" s="41"/>
      <c r="Y17" s="44"/>
    </row>
    <row r="18" spans="1:26" x14ac:dyDescent="0.25">
      <c r="A18" t="s">
        <v>287</v>
      </c>
      <c r="B18">
        <v>33</v>
      </c>
      <c r="C18">
        <v>53</v>
      </c>
      <c r="D18">
        <v>62</v>
      </c>
      <c r="E18">
        <v>53</v>
      </c>
      <c r="F18">
        <v>40</v>
      </c>
      <c r="G18">
        <v>36</v>
      </c>
      <c r="H18">
        <v>26</v>
      </c>
      <c r="I18">
        <v>44</v>
      </c>
      <c r="J18">
        <v>26</v>
      </c>
      <c r="K18">
        <v>20</v>
      </c>
      <c r="L18">
        <v>43</v>
      </c>
      <c r="M18">
        <v>35</v>
      </c>
      <c r="N18">
        <v>57</v>
      </c>
      <c r="O18">
        <v>36</v>
      </c>
      <c r="P18">
        <v>37</v>
      </c>
      <c r="Q18">
        <v>20</v>
      </c>
      <c r="R18">
        <v>30</v>
      </c>
      <c r="S18">
        <v>36</v>
      </c>
      <c r="T18">
        <v>27</v>
      </c>
      <c r="U18">
        <f>+Checklist!T86</f>
        <v>30</v>
      </c>
      <c r="V18" s="41">
        <f>MAX($B18:$U18)</f>
        <v>62</v>
      </c>
      <c r="W18">
        <f>MIN($B18:$U18)</f>
        <v>20</v>
      </c>
      <c r="X18" s="14">
        <f>AVERAGE($B18:$U18)</f>
        <v>37.200000000000003</v>
      </c>
      <c r="Y18" s="44">
        <f t="shared" si="0"/>
        <v>-7.2000000000000028</v>
      </c>
      <c r="Z18" s="53">
        <f>+Y18/X18</f>
        <v>-0.19354838709677424</v>
      </c>
    </row>
    <row r="19" spans="1:26" x14ac:dyDescent="0.25">
      <c r="V19" s="41"/>
      <c r="Y19" s="44"/>
    </row>
    <row r="20" spans="1:26" x14ac:dyDescent="0.25">
      <c r="A20" t="s">
        <v>288</v>
      </c>
      <c r="B20">
        <v>18</v>
      </c>
      <c r="C20">
        <v>13</v>
      </c>
      <c r="D20">
        <v>25</v>
      </c>
      <c r="E20">
        <v>10</v>
      </c>
      <c r="F20">
        <v>13</v>
      </c>
      <c r="G20">
        <v>9</v>
      </c>
      <c r="H20">
        <v>10</v>
      </c>
      <c r="I20">
        <v>10</v>
      </c>
      <c r="J20">
        <v>11</v>
      </c>
      <c r="K20">
        <v>8</v>
      </c>
      <c r="L20">
        <v>11</v>
      </c>
      <c r="M20">
        <v>11</v>
      </c>
      <c r="N20">
        <v>8</v>
      </c>
      <c r="O20">
        <v>6</v>
      </c>
      <c r="P20">
        <v>9</v>
      </c>
      <c r="Q20">
        <v>6</v>
      </c>
      <c r="R20">
        <v>5</v>
      </c>
      <c r="S20">
        <v>9</v>
      </c>
      <c r="T20">
        <v>6</v>
      </c>
      <c r="U20">
        <f>+Checklist!T87</f>
        <v>13</v>
      </c>
      <c r="V20" s="41">
        <f>MAX($B20:$U20)</f>
        <v>25</v>
      </c>
      <c r="W20">
        <f>MIN($B20:$U20)</f>
        <v>5</v>
      </c>
      <c r="X20" s="14">
        <f>AVERAGE($B20:$U20)</f>
        <v>10.55</v>
      </c>
      <c r="Y20" s="44">
        <f t="shared" si="0"/>
        <v>2.4499999999999993</v>
      </c>
      <c r="Z20" s="53">
        <f>+Y20/X20</f>
        <v>0.2322274881516587</v>
      </c>
    </row>
    <row r="21" spans="1:26" x14ac:dyDescent="0.25">
      <c r="V21" s="41"/>
      <c r="Y21" s="44"/>
    </row>
    <row r="22" spans="1:26" x14ac:dyDescent="0.25">
      <c r="A22" t="s">
        <v>289</v>
      </c>
      <c r="C22">
        <v>214</v>
      </c>
      <c r="D22">
        <v>345</v>
      </c>
      <c r="E22">
        <v>469</v>
      </c>
      <c r="F22">
        <v>365</v>
      </c>
      <c r="G22">
        <v>277</v>
      </c>
      <c r="H22">
        <v>550</v>
      </c>
      <c r="I22">
        <v>145</v>
      </c>
      <c r="J22">
        <v>281</v>
      </c>
      <c r="K22">
        <v>251</v>
      </c>
      <c r="L22">
        <v>236</v>
      </c>
      <c r="M22">
        <v>395</v>
      </c>
      <c r="N22">
        <v>303</v>
      </c>
      <c r="O22">
        <v>720</v>
      </c>
      <c r="P22">
        <v>331</v>
      </c>
      <c r="Q22">
        <v>575</v>
      </c>
      <c r="R22">
        <v>420</v>
      </c>
      <c r="S22">
        <v>556</v>
      </c>
      <c r="T22">
        <v>510</v>
      </c>
      <c r="U22">
        <f>+Checklist!T90</f>
        <v>370</v>
      </c>
      <c r="V22" s="41">
        <f>MAX($B22:$U22)</f>
        <v>720</v>
      </c>
      <c r="W22">
        <f>MIN($B22:$U22)</f>
        <v>145</v>
      </c>
      <c r="X22" s="14">
        <f>AVERAGE($B22:$U22)</f>
        <v>384.89473684210526</v>
      </c>
      <c r="Y22" s="44">
        <f t="shared" si="0"/>
        <v>-14.89473684210526</v>
      </c>
      <c r="Z22" s="53">
        <f>+Y22/X22</f>
        <v>-3.8698208669492674E-2</v>
      </c>
    </row>
    <row r="23" spans="1:26" x14ac:dyDescent="0.25">
      <c r="V23" s="41"/>
      <c r="Y23" s="44"/>
    </row>
    <row r="24" spans="1:26" x14ac:dyDescent="0.25">
      <c r="A24" t="s">
        <v>290</v>
      </c>
      <c r="B24">
        <v>46</v>
      </c>
      <c r="C24">
        <v>155</v>
      </c>
      <c r="D24">
        <v>208</v>
      </c>
      <c r="E24">
        <v>40</v>
      </c>
      <c r="F24">
        <v>143</v>
      </c>
      <c r="G24">
        <v>133</v>
      </c>
      <c r="H24">
        <v>197</v>
      </c>
      <c r="I24">
        <v>120</v>
      </c>
      <c r="J24">
        <v>269</v>
      </c>
      <c r="K24">
        <v>167</v>
      </c>
      <c r="L24">
        <v>121</v>
      </c>
      <c r="M24">
        <v>308</v>
      </c>
      <c r="N24">
        <v>206</v>
      </c>
      <c r="O24">
        <v>190</v>
      </c>
      <c r="P24">
        <v>150</v>
      </c>
      <c r="Q24">
        <v>138</v>
      </c>
      <c r="R24">
        <v>120</v>
      </c>
      <c r="S24">
        <v>77</v>
      </c>
      <c r="T24">
        <v>71</v>
      </c>
      <c r="U24">
        <f>+Checklist!T91</f>
        <v>79</v>
      </c>
      <c r="V24" s="41">
        <f>MAX($B24:$U24)</f>
        <v>308</v>
      </c>
      <c r="W24">
        <f>MIN($B24:$U24)</f>
        <v>40</v>
      </c>
      <c r="X24" s="14">
        <f>AVERAGE($B24:$U24)</f>
        <v>146.9</v>
      </c>
      <c r="Y24" s="44">
        <f t="shared" si="0"/>
        <v>-67.900000000000006</v>
      </c>
      <c r="Z24" s="53">
        <f>+Y24/X24</f>
        <v>-0.46221919673247108</v>
      </c>
    </row>
    <row r="25" spans="1:26" x14ac:dyDescent="0.25">
      <c r="V25" s="41"/>
      <c r="Y25" s="44"/>
    </row>
    <row r="26" spans="1:26" x14ac:dyDescent="0.25">
      <c r="A26" t="s">
        <v>78</v>
      </c>
      <c r="B26">
        <v>98</v>
      </c>
      <c r="C26">
        <v>302</v>
      </c>
      <c r="D26">
        <v>277</v>
      </c>
      <c r="E26">
        <v>802</v>
      </c>
      <c r="F26">
        <v>112</v>
      </c>
      <c r="G26">
        <v>41</v>
      </c>
      <c r="H26">
        <v>192</v>
      </c>
      <c r="I26">
        <v>492</v>
      </c>
      <c r="J26">
        <v>136</v>
      </c>
      <c r="K26">
        <v>224</v>
      </c>
      <c r="L26">
        <v>177</v>
      </c>
      <c r="M26">
        <v>279</v>
      </c>
      <c r="N26">
        <v>237</v>
      </c>
      <c r="O26">
        <v>261</v>
      </c>
      <c r="P26">
        <v>135</v>
      </c>
      <c r="Q26">
        <v>175</v>
      </c>
      <c r="R26">
        <v>95</v>
      </c>
      <c r="S26">
        <v>79</v>
      </c>
      <c r="T26">
        <v>109</v>
      </c>
      <c r="U26">
        <f>+Checklist!T92</f>
        <v>200</v>
      </c>
      <c r="V26" s="41">
        <f>MAX($B26:$U26)</f>
        <v>802</v>
      </c>
      <c r="W26">
        <f>MIN($B26:$U26)</f>
        <v>41</v>
      </c>
      <c r="X26" s="14">
        <f>AVERAGE($B26:$U26)</f>
        <v>221.15</v>
      </c>
      <c r="Y26" s="44">
        <f t="shared" si="0"/>
        <v>-21.150000000000006</v>
      </c>
      <c r="Z26" s="53">
        <f>+Y26/X26</f>
        <v>-9.5636445851232224E-2</v>
      </c>
    </row>
    <row r="27" spans="1:26" x14ac:dyDescent="0.25">
      <c r="V27" s="41"/>
      <c r="Y27" s="44"/>
    </row>
    <row r="28" spans="1:26" x14ac:dyDescent="0.25">
      <c r="A28" t="s">
        <v>291</v>
      </c>
      <c r="B28">
        <v>18</v>
      </c>
      <c r="C28">
        <v>27</v>
      </c>
      <c r="D28">
        <v>57</v>
      </c>
      <c r="E28">
        <v>27</v>
      </c>
      <c r="F28">
        <v>41</v>
      </c>
      <c r="G28">
        <v>58</v>
      </c>
      <c r="H28">
        <v>40</v>
      </c>
      <c r="I28">
        <v>58</v>
      </c>
      <c r="J28">
        <v>38</v>
      </c>
      <c r="K28">
        <v>25</v>
      </c>
      <c r="L28">
        <v>15</v>
      </c>
      <c r="M28">
        <v>94</v>
      </c>
      <c r="N28">
        <v>142</v>
      </c>
      <c r="O28">
        <v>106</v>
      </c>
      <c r="P28">
        <v>51</v>
      </c>
      <c r="Q28">
        <v>129</v>
      </c>
      <c r="R28">
        <v>125</v>
      </c>
      <c r="S28">
        <v>75</v>
      </c>
      <c r="T28">
        <v>73</v>
      </c>
      <c r="U28">
        <f>+Checklist!T93</f>
        <v>52</v>
      </c>
      <c r="V28" s="41">
        <f>MAX($B28:$U28)</f>
        <v>142</v>
      </c>
      <c r="W28">
        <f>MIN($B28:$U28)</f>
        <v>15</v>
      </c>
      <c r="X28" s="14">
        <f>AVERAGE($B28:$U28)</f>
        <v>62.55</v>
      </c>
      <c r="Y28" s="44">
        <f t="shared" si="0"/>
        <v>-10.549999999999997</v>
      </c>
      <c r="Z28" s="53">
        <f>+Y28/X28</f>
        <v>-0.16866506794564345</v>
      </c>
    </row>
    <row r="29" spans="1:26" x14ac:dyDescent="0.25">
      <c r="V29" s="41"/>
      <c r="Y29" s="44"/>
    </row>
    <row r="30" spans="1:26" x14ac:dyDescent="0.25">
      <c r="A30" t="s">
        <v>292</v>
      </c>
      <c r="D30">
        <v>226</v>
      </c>
      <c r="E30">
        <v>175</v>
      </c>
      <c r="F30">
        <v>264</v>
      </c>
      <c r="G30">
        <v>167</v>
      </c>
      <c r="H30">
        <v>288</v>
      </c>
      <c r="I30">
        <v>133</v>
      </c>
      <c r="J30">
        <v>164</v>
      </c>
      <c r="K30">
        <v>127</v>
      </c>
      <c r="L30">
        <v>118</v>
      </c>
      <c r="M30">
        <v>141</v>
      </c>
      <c r="N30">
        <v>191</v>
      </c>
      <c r="O30">
        <v>293</v>
      </c>
      <c r="P30">
        <v>153</v>
      </c>
      <c r="Q30">
        <v>251</v>
      </c>
      <c r="R30">
        <v>250</v>
      </c>
      <c r="S30">
        <v>174</v>
      </c>
      <c r="T30">
        <v>229</v>
      </c>
      <c r="U30">
        <f>+Checklist!T99</f>
        <v>193</v>
      </c>
      <c r="V30" s="41">
        <f>MAX($B30:$U30)</f>
        <v>293</v>
      </c>
      <c r="W30">
        <f>MIN($B30:$U30)</f>
        <v>118</v>
      </c>
      <c r="X30" s="14">
        <f>AVERAGE($B30:$U30)</f>
        <v>196.5</v>
      </c>
      <c r="Y30" s="44">
        <f t="shared" si="0"/>
        <v>-3.5</v>
      </c>
      <c r="Z30" s="53">
        <f>+Y30/X30</f>
        <v>-1.7811704834605598E-2</v>
      </c>
    </row>
    <row r="31" spans="1:26" x14ac:dyDescent="0.25">
      <c r="V31" s="41"/>
      <c r="Y31" s="44"/>
    </row>
    <row r="32" spans="1:26" x14ac:dyDescent="0.25">
      <c r="A32" t="s">
        <v>293</v>
      </c>
      <c r="B32">
        <v>37</v>
      </c>
      <c r="C32">
        <v>121</v>
      </c>
      <c r="D32">
        <v>162</v>
      </c>
      <c r="E32">
        <v>147</v>
      </c>
      <c r="F32">
        <v>168</v>
      </c>
      <c r="G32">
        <v>111</v>
      </c>
      <c r="H32">
        <v>86</v>
      </c>
      <c r="I32">
        <v>73</v>
      </c>
      <c r="J32">
        <v>96</v>
      </c>
      <c r="K32">
        <v>44</v>
      </c>
      <c r="L32">
        <v>66</v>
      </c>
      <c r="M32">
        <v>114</v>
      </c>
      <c r="N32">
        <v>114</v>
      </c>
      <c r="O32">
        <v>104</v>
      </c>
      <c r="P32">
        <v>45</v>
      </c>
      <c r="Q32">
        <v>161</v>
      </c>
      <c r="R32">
        <v>128</v>
      </c>
      <c r="S32">
        <v>67</v>
      </c>
      <c r="T32">
        <v>55</v>
      </c>
      <c r="U32">
        <f>+Checklist!T111</f>
        <v>76</v>
      </c>
      <c r="V32" s="41">
        <f>MAX($B32:$U32)</f>
        <v>168</v>
      </c>
      <c r="W32">
        <f>MIN($B32:$U32)</f>
        <v>37</v>
      </c>
      <c r="X32" s="14">
        <f>AVERAGE($B32:$U32)</f>
        <v>98.75</v>
      </c>
      <c r="Y32" s="44">
        <f t="shared" si="0"/>
        <v>-22.75</v>
      </c>
      <c r="Z32" s="53">
        <f>+Y32/X32</f>
        <v>-0.23037974683544304</v>
      </c>
    </row>
    <row r="33" spans="1:26" x14ac:dyDescent="0.25">
      <c r="V33" s="41"/>
      <c r="Y33" s="44"/>
    </row>
    <row r="34" spans="1:26" x14ac:dyDescent="0.25">
      <c r="A34" t="s">
        <v>294</v>
      </c>
      <c r="B34">
        <v>22</v>
      </c>
      <c r="C34">
        <v>106</v>
      </c>
      <c r="D34">
        <v>51</v>
      </c>
      <c r="E34">
        <v>2912</v>
      </c>
      <c r="F34">
        <v>119</v>
      </c>
      <c r="G34">
        <v>122</v>
      </c>
      <c r="H34">
        <v>3580</v>
      </c>
      <c r="I34">
        <v>773</v>
      </c>
      <c r="J34">
        <v>1056</v>
      </c>
      <c r="K34">
        <v>18</v>
      </c>
      <c r="L34">
        <v>33</v>
      </c>
      <c r="M34">
        <v>1199</v>
      </c>
      <c r="N34">
        <v>73</v>
      </c>
      <c r="O34">
        <v>2287</v>
      </c>
      <c r="P34">
        <v>25</v>
      </c>
      <c r="Q34">
        <v>316</v>
      </c>
      <c r="R34">
        <v>686</v>
      </c>
      <c r="S34">
        <v>643</v>
      </c>
      <c r="T34">
        <v>1419</v>
      </c>
      <c r="U34">
        <f>+Checklist!T115</f>
        <v>99</v>
      </c>
      <c r="V34" s="41">
        <f>MAX($B34:$U34)</f>
        <v>3580</v>
      </c>
      <c r="W34">
        <f>MIN($B34:$U34)</f>
        <v>18</v>
      </c>
      <c r="X34" s="14">
        <f>AVERAGE($B34:$U34)</f>
        <v>776.95</v>
      </c>
      <c r="Y34" s="44">
        <f t="shared" si="0"/>
        <v>-677.95</v>
      </c>
      <c r="Z34" s="53">
        <f>+Y34/X34</f>
        <v>-0.87257867301628167</v>
      </c>
    </row>
    <row r="35" spans="1:26" x14ac:dyDescent="0.25">
      <c r="V35" s="41"/>
      <c r="Y35" s="44"/>
    </row>
    <row r="36" spans="1:26" x14ac:dyDescent="0.25">
      <c r="A36" t="s">
        <v>102</v>
      </c>
      <c r="B36">
        <v>464</v>
      </c>
      <c r="C36">
        <v>891</v>
      </c>
      <c r="D36">
        <v>1022</v>
      </c>
      <c r="E36">
        <v>1176</v>
      </c>
      <c r="F36">
        <v>1641</v>
      </c>
      <c r="G36">
        <v>9612</v>
      </c>
      <c r="H36">
        <v>2274</v>
      </c>
      <c r="I36">
        <v>1385</v>
      </c>
      <c r="J36">
        <v>1120</v>
      </c>
      <c r="K36">
        <v>5096</v>
      </c>
      <c r="L36">
        <v>1621</v>
      </c>
      <c r="M36">
        <v>402</v>
      </c>
      <c r="N36">
        <v>1262</v>
      </c>
      <c r="O36">
        <v>981</v>
      </c>
      <c r="P36">
        <v>2587</v>
      </c>
      <c r="Q36">
        <v>455</v>
      </c>
      <c r="R36">
        <v>529</v>
      </c>
      <c r="S36">
        <v>2851</v>
      </c>
      <c r="T36">
        <v>458</v>
      </c>
      <c r="U36">
        <f>+Checklist!T119</f>
        <v>888</v>
      </c>
      <c r="V36" s="41">
        <f>MAX($B36:$U36)</f>
        <v>9612</v>
      </c>
      <c r="W36">
        <f>MIN($B36:$U36)</f>
        <v>402</v>
      </c>
      <c r="X36" s="14">
        <f>AVERAGE($B36:$U36)</f>
        <v>1835.75</v>
      </c>
      <c r="Y36" s="44">
        <f t="shared" si="0"/>
        <v>-947.75</v>
      </c>
      <c r="Z36" s="53">
        <f>+Y36/X36</f>
        <v>-0.51627400245131416</v>
      </c>
    </row>
    <row r="37" spans="1:26" x14ac:dyDescent="0.25">
      <c r="V37" s="41"/>
      <c r="Y37" s="44"/>
    </row>
    <row r="38" spans="1:26" x14ac:dyDescent="0.25">
      <c r="A38" t="s">
        <v>107</v>
      </c>
      <c r="B38">
        <v>309</v>
      </c>
      <c r="C38">
        <v>89</v>
      </c>
      <c r="D38">
        <v>59</v>
      </c>
      <c r="E38">
        <v>21</v>
      </c>
      <c r="F38">
        <v>128</v>
      </c>
      <c r="G38">
        <v>433</v>
      </c>
      <c r="H38">
        <v>164</v>
      </c>
      <c r="I38">
        <v>164</v>
      </c>
      <c r="J38">
        <v>79</v>
      </c>
      <c r="K38">
        <v>12</v>
      </c>
      <c r="L38">
        <v>342</v>
      </c>
      <c r="M38">
        <v>16</v>
      </c>
      <c r="N38">
        <v>159</v>
      </c>
      <c r="O38">
        <v>130</v>
      </c>
      <c r="P38">
        <v>161</v>
      </c>
      <c r="Q38">
        <v>265</v>
      </c>
      <c r="R38">
        <v>167</v>
      </c>
      <c r="S38">
        <v>316</v>
      </c>
      <c r="T38">
        <v>699</v>
      </c>
      <c r="U38">
        <f>+Checklist!T125</f>
        <v>44</v>
      </c>
      <c r="V38" s="41">
        <f>MAX($B38:$U38)</f>
        <v>699</v>
      </c>
      <c r="W38">
        <f>MIN($B38:$U38)</f>
        <v>12</v>
      </c>
      <c r="X38" s="14">
        <f>AVERAGE($B38:$U38)</f>
        <v>187.85</v>
      </c>
      <c r="Y38" s="44">
        <f t="shared" si="0"/>
        <v>-143.85</v>
      </c>
      <c r="Z38" s="53">
        <f>+Y38/X38</f>
        <v>-0.76577056161831247</v>
      </c>
    </row>
    <row r="39" spans="1:26" x14ac:dyDescent="0.25">
      <c r="A39" t="s">
        <v>296</v>
      </c>
      <c r="B39">
        <v>7</v>
      </c>
      <c r="C39">
        <v>3</v>
      </c>
      <c r="D39">
        <v>9</v>
      </c>
      <c r="E39">
        <v>31</v>
      </c>
      <c r="F39">
        <v>9</v>
      </c>
      <c r="I39">
        <v>4</v>
      </c>
      <c r="L39">
        <v>4</v>
      </c>
      <c r="M39">
        <v>1</v>
      </c>
      <c r="N39">
        <v>3</v>
      </c>
      <c r="P39">
        <v>3</v>
      </c>
      <c r="Q39">
        <v>1</v>
      </c>
      <c r="R39">
        <v>3</v>
      </c>
      <c r="S39">
        <v>2</v>
      </c>
      <c r="U39">
        <f>+Checklist!T127</f>
        <v>0</v>
      </c>
      <c r="V39" s="41">
        <f>MAX($B39:$U39)</f>
        <v>31</v>
      </c>
      <c r="W39">
        <f>MIN($B39:$U39)</f>
        <v>0</v>
      </c>
      <c r="X39" s="14">
        <f>AVERAGE($B39:$U39)</f>
        <v>5.7142857142857144</v>
      </c>
      <c r="Y39" s="44">
        <f t="shared" si="0"/>
        <v>-5.7142857142857144</v>
      </c>
      <c r="Z39" s="53">
        <f>+Y39/X39</f>
        <v>-1</v>
      </c>
    </row>
    <row r="40" spans="1:26" x14ac:dyDescent="0.25">
      <c r="A40" s="11" t="s">
        <v>295</v>
      </c>
      <c r="B40" s="11">
        <v>20</v>
      </c>
      <c r="C40" s="11">
        <v>12</v>
      </c>
      <c r="D40" s="11">
        <v>102</v>
      </c>
      <c r="E40" s="11">
        <v>341</v>
      </c>
      <c r="F40" s="11">
        <v>33</v>
      </c>
      <c r="G40" s="11">
        <v>3</v>
      </c>
      <c r="H40" s="11"/>
      <c r="I40" s="11">
        <v>5</v>
      </c>
      <c r="J40" s="11"/>
      <c r="K40" s="11">
        <v>75</v>
      </c>
      <c r="L40" s="11">
        <v>132</v>
      </c>
      <c r="M40" s="11">
        <v>84</v>
      </c>
      <c r="N40" s="11">
        <v>15</v>
      </c>
      <c r="O40" s="11">
        <v>15</v>
      </c>
      <c r="P40" s="11">
        <v>298</v>
      </c>
      <c r="Q40" s="11">
        <v>9</v>
      </c>
      <c r="R40" s="11">
        <v>9</v>
      </c>
      <c r="S40" s="11">
        <v>89</v>
      </c>
      <c r="T40" s="11">
        <v>11</v>
      </c>
      <c r="U40" s="11">
        <f>+Checklist!T126</f>
        <v>39</v>
      </c>
      <c r="V40" s="43">
        <f>MAX($B40:$U40)</f>
        <v>341</v>
      </c>
      <c r="W40" s="11">
        <f>MIN($B40:$U40)</f>
        <v>3</v>
      </c>
      <c r="X40" s="40">
        <f>AVERAGE($B40:$U40)</f>
        <v>71.777777777777771</v>
      </c>
      <c r="Y40" s="45">
        <f t="shared" si="0"/>
        <v>-32.777777777777771</v>
      </c>
      <c r="Z40" s="54">
        <f>+Y40/X40</f>
        <v>-0.45665634674922595</v>
      </c>
    </row>
    <row r="41" spans="1:26" x14ac:dyDescent="0.25">
      <c r="A41" t="s">
        <v>207</v>
      </c>
      <c r="B41">
        <f>SUM(B38:B40)</f>
        <v>336</v>
      </c>
      <c r="C41">
        <f t="shared" ref="C41:U41" si="1">SUM(C38:C40)</f>
        <v>104</v>
      </c>
      <c r="D41">
        <f t="shared" si="1"/>
        <v>170</v>
      </c>
      <c r="E41">
        <f t="shared" si="1"/>
        <v>393</v>
      </c>
      <c r="F41">
        <f t="shared" si="1"/>
        <v>170</v>
      </c>
      <c r="G41">
        <f t="shared" si="1"/>
        <v>436</v>
      </c>
      <c r="H41">
        <f t="shared" si="1"/>
        <v>164</v>
      </c>
      <c r="I41">
        <f t="shared" si="1"/>
        <v>173</v>
      </c>
      <c r="J41">
        <f t="shared" si="1"/>
        <v>79</v>
      </c>
      <c r="K41">
        <f t="shared" si="1"/>
        <v>87</v>
      </c>
      <c r="L41">
        <f t="shared" si="1"/>
        <v>478</v>
      </c>
      <c r="M41">
        <f t="shared" si="1"/>
        <v>101</v>
      </c>
      <c r="N41">
        <f t="shared" si="1"/>
        <v>177</v>
      </c>
      <c r="O41">
        <f t="shared" si="1"/>
        <v>145</v>
      </c>
      <c r="P41">
        <f t="shared" si="1"/>
        <v>462</v>
      </c>
      <c r="Q41">
        <f t="shared" si="1"/>
        <v>275</v>
      </c>
      <c r="R41">
        <f t="shared" si="1"/>
        <v>179</v>
      </c>
      <c r="S41">
        <f t="shared" si="1"/>
        <v>407</v>
      </c>
      <c r="T41">
        <f t="shared" si="1"/>
        <v>710</v>
      </c>
      <c r="U41">
        <f t="shared" si="1"/>
        <v>83</v>
      </c>
      <c r="V41" s="41">
        <f>MAX($B41:$U41)</f>
        <v>710</v>
      </c>
      <c r="W41">
        <f>MIN($B41:$U41)</f>
        <v>79</v>
      </c>
      <c r="X41" s="14">
        <f>AVERAGE($B41:$U41)</f>
        <v>256.45</v>
      </c>
      <c r="Y41" s="44">
        <f t="shared" si="0"/>
        <v>-173.45</v>
      </c>
      <c r="Z41" s="53">
        <f>+Y41/X41</f>
        <v>-0.67635016572431272</v>
      </c>
    </row>
    <row r="42" spans="1:26" x14ac:dyDescent="0.25">
      <c r="V42" s="41"/>
      <c r="Y42" s="44"/>
    </row>
    <row r="43" spans="1:26" x14ac:dyDescent="0.25">
      <c r="A43" t="s">
        <v>120</v>
      </c>
      <c r="B43">
        <v>1141</v>
      </c>
      <c r="C43">
        <v>1053</v>
      </c>
      <c r="D43">
        <v>1220</v>
      </c>
      <c r="E43">
        <v>1155</v>
      </c>
      <c r="F43">
        <v>1555</v>
      </c>
      <c r="G43">
        <v>955</v>
      </c>
      <c r="H43">
        <v>1379</v>
      </c>
      <c r="I43">
        <v>896</v>
      </c>
      <c r="J43">
        <v>1400</v>
      </c>
      <c r="K43">
        <v>883</v>
      </c>
      <c r="L43">
        <v>465</v>
      </c>
      <c r="M43">
        <v>1022</v>
      </c>
      <c r="N43">
        <v>749</v>
      </c>
      <c r="O43">
        <v>1211</v>
      </c>
      <c r="P43">
        <v>982</v>
      </c>
      <c r="Q43">
        <v>1199</v>
      </c>
      <c r="R43">
        <v>545</v>
      </c>
      <c r="S43">
        <v>882</v>
      </c>
      <c r="T43">
        <v>664</v>
      </c>
      <c r="U43">
        <f>+Checklist!T138</f>
        <v>1420</v>
      </c>
      <c r="V43" s="41">
        <f>MAX($B43:$U43)</f>
        <v>1555</v>
      </c>
      <c r="W43">
        <f>MIN($B43:$U43)</f>
        <v>465</v>
      </c>
      <c r="X43" s="14">
        <f>AVERAGE($B43:$U43)</f>
        <v>1038.8</v>
      </c>
      <c r="Y43" s="44">
        <f t="shared" si="0"/>
        <v>381.20000000000005</v>
      </c>
      <c r="Z43" s="53">
        <f>+Y43/X43</f>
        <v>0.36696187909125921</v>
      </c>
    </row>
    <row r="44" spans="1:26" x14ac:dyDescent="0.25">
      <c r="A44" t="s">
        <v>121</v>
      </c>
      <c r="B44">
        <v>226</v>
      </c>
      <c r="C44">
        <v>987</v>
      </c>
      <c r="D44">
        <v>757</v>
      </c>
      <c r="E44">
        <v>677</v>
      </c>
      <c r="F44">
        <v>947</v>
      </c>
      <c r="G44">
        <v>904</v>
      </c>
      <c r="H44">
        <v>612</v>
      </c>
      <c r="I44">
        <v>530</v>
      </c>
      <c r="J44">
        <v>924</v>
      </c>
      <c r="K44">
        <v>792</v>
      </c>
      <c r="L44">
        <v>441</v>
      </c>
      <c r="M44">
        <v>789</v>
      </c>
      <c r="N44">
        <v>250</v>
      </c>
      <c r="O44">
        <v>332</v>
      </c>
      <c r="P44">
        <v>320</v>
      </c>
      <c r="Q44">
        <v>711</v>
      </c>
      <c r="R44">
        <v>634</v>
      </c>
      <c r="S44">
        <v>303</v>
      </c>
      <c r="T44">
        <v>477</v>
      </c>
      <c r="U44">
        <f>+Checklist!T139</f>
        <v>587</v>
      </c>
      <c r="V44" s="41">
        <f>MAX($B44:$U44)</f>
        <v>987</v>
      </c>
      <c r="W44">
        <f>MIN($B44:$U44)</f>
        <v>226</v>
      </c>
      <c r="X44" s="14">
        <f>AVERAGE($B44:$U44)</f>
        <v>610</v>
      </c>
      <c r="Y44" s="44">
        <f t="shared" si="0"/>
        <v>-23</v>
      </c>
      <c r="Z44" s="53">
        <f>+Y44/X44</f>
        <v>-3.7704918032786888E-2</v>
      </c>
    </row>
    <row r="45" spans="1:26" x14ac:dyDescent="0.25">
      <c r="A45" s="11" t="s">
        <v>297</v>
      </c>
      <c r="B45" s="11" t="s">
        <v>298</v>
      </c>
      <c r="C45" s="11"/>
      <c r="D45" s="11"/>
      <c r="E45" s="11"/>
      <c r="F45" s="11"/>
      <c r="G45" s="11"/>
      <c r="H45" s="11"/>
      <c r="I45" s="11"/>
      <c r="J45" s="11"/>
      <c r="K45" s="11"/>
      <c r="L45" s="11"/>
      <c r="M45" s="11"/>
      <c r="N45" s="11"/>
      <c r="O45" s="11"/>
      <c r="P45" s="11"/>
      <c r="Q45" s="11"/>
      <c r="R45" s="11"/>
      <c r="S45" s="11"/>
      <c r="T45" s="11"/>
      <c r="U45" s="11"/>
      <c r="V45" s="43"/>
      <c r="W45" s="11"/>
      <c r="X45" s="40"/>
      <c r="Y45" s="45">
        <f t="shared" si="0"/>
        <v>0</v>
      </c>
      <c r="Z45" s="11"/>
    </row>
    <row r="46" spans="1:26" x14ac:dyDescent="0.25">
      <c r="A46" t="s">
        <v>207</v>
      </c>
      <c r="B46">
        <f>SUM(B43:B45)</f>
        <v>1367</v>
      </c>
      <c r="C46">
        <f t="shared" ref="C46:U46" si="2">SUM(C43:C45)</f>
        <v>2040</v>
      </c>
      <c r="D46">
        <f t="shared" si="2"/>
        <v>1977</v>
      </c>
      <c r="E46">
        <f t="shared" si="2"/>
        <v>1832</v>
      </c>
      <c r="F46">
        <f t="shared" si="2"/>
        <v>2502</v>
      </c>
      <c r="G46">
        <f t="shared" si="2"/>
        <v>1859</v>
      </c>
      <c r="H46">
        <f t="shared" si="2"/>
        <v>1991</v>
      </c>
      <c r="I46">
        <f t="shared" si="2"/>
        <v>1426</v>
      </c>
      <c r="J46">
        <f t="shared" si="2"/>
        <v>2324</v>
      </c>
      <c r="K46">
        <f t="shared" si="2"/>
        <v>1675</v>
      </c>
      <c r="L46">
        <f t="shared" si="2"/>
        <v>906</v>
      </c>
      <c r="M46">
        <f t="shared" si="2"/>
        <v>1811</v>
      </c>
      <c r="N46">
        <f t="shared" si="2"/>
        <v>999</v>
      </c>
      <c r="O46">
        <f t="shared" si="2"/>
        <v>1543</v>
      </c>
      <c r="P46">
        <f t="shared" si="2"/>
        <v>1302</v>
      </c>
      <c r="Q46">
        <f t="shared" si="2"/>
        <v>1910</v>
      </c>
      <c r="R46">
        <f t="shared" si="2"/>
        <v>1179</v>
      </c>
      <c r="S46">
        <f t="shared" si="2"/>
        <v>1185</v>
      </c>
      <c r="T46">
        <f t="shared" si="2"/>
        <v>1141</v>
      </c>
      <c r="U46">
        <f t="shared" si="2"/>
        <v>2007</v>
      </c>
      <c r="V46" s="41">
        <f>MAX($B46:$U46)</f>
        <v>2502</v>
      </c>
      <c r="W46">
        <f>MIN($B46:$U46)</f>
        <v>906</v>
      </c>
      <c r="X46" s="14">
        <f>AVERAGE($B46:$U46)</f>
        <v>1648.8</v>
      </c>
      <c r="Y46" s="44">
        <f t="shared" si="0"/>
        <v>358.20000000000005</v>
      </c>
      <c r="Z46" s="53">
        <f>+Y46/X46</f>
        <v>0.21724890829694327</v>
      </c>
    </row>
    <row r="47" spans="1:26" x14ac:dyDescent="0.25">
      <c r="V47" s="41"/>
      <c r="Y47" s="44"/>
    </row>
    <row r="48" spans="1:26" x14ac:dyDescent="0.25">
      <c r="A48" t="s">
        <v>124</v>
      </c>
      <c r="B48">
        <v>700</v>
      </c>
      <c r="C48">
        <v>332</v>
      </c>
      <c r="D48">
        <v>612</v>
      </c>
      <c r="E48">
        <v>998</v>
      </c>
      <c r="F48">
        <v>562</v>
      </c>
      <c r="G48">
        <v>535</v>
      </c>
      <c r="H48">
        <v>855</v>
      </c>
      <c r="I48">
        <v>862</v>
      </c>
      <c r="J48">
        <v>1846</v>
      </c>
      <c r="K48">
        <v>256</v>
      </c>
      <c r="L48">
        <v>1543</v>
      </c>
      <c r="M48">
        <v>455</v>
      </c>
      <c r="N48">
        <v>523</v>
      </c>
      <c r="O48">
        <v>376</v>
      </c>
      <c r="P48">
        <v>3301</v>
      </c>
      <c r="Q48">
        <v>687</v>
      </c>
      <c r="R48">
        <v>126</v>
      </c>
      <c r="S48">
        <v>247</v>
      </c>
      <c r="T48">
        <v>406</v>
      </c>
      <c r="U48">
        <f>+Checklist!T142</f>
        <v>254</v>
      </c>
      <c r="V48" s="41">
        <f>MAX($B48:$U48)</f>
        <v>3301</v>
      </c>
      <c r="W48">
        <f>MIN($B48:$U48)</f>
        <v>126</v>
      </c>
      <c r="X48" s="14">
        <f>AVERAGE($B48:$U48)</f>
        <v>773.8</v>
      </c>
      <c r="Y48" s="44">
        <f t="shared" si="0"/>
        <v>-519.79999999999995</v>
      </c>
      <c r="Z48" s="53">
        <f>+Y48/X48</f>
        <v>-0.67174980615146029</v>
      </c>
    </row>
    <row r="49" spans="1:26" x14ac:dyDescent="0.25">
      <c r="A49" t="s">
        <v>299</v>
      </c>
      <c r="B49">
        <v>84</v>
      </c>
      <c r="D49">
        <v>548</v>
      </c>
      <c r="E49">
        <v>107</v>
      </c>
      <c r="F49">
        <v>81</v>
      </c>
      <c r="G49">
        <v>292</v>
      </c>
      <c r="H49">
        <v>3776</v>
      </c>
      <c r="I49">
        <v>8</v>
      </c>
      <c r="J49">
        <v>10</v>
      </c>
      <c r="K49">
        <v>12</v>
      </c>
      <c r="L49">
        <v>270</v>
      </c>
      <c r="M49">
        <v>12</v>
      </c>
      <c r="N49">
        <v>39</v>
      </c>
      <c r="P49">
        <v>85</v>
      </c>
      <c r="Q49">
        <v>192</v>
      </c>
      <c r="T49">
        <v>20</v>
      </c>
      <c r="U49">
        <f>+Checklist!T143</f>
        <v>380</v>
      </c>
      <c r="V49" s="41">
        <f>MAX($B49:$U49)</f>
        <v>3776</v>
      </c>
      <c r="W49">
        <f>MIN($B49:$U49)</f>
        <v>8</v>
      </c>
      <c r="X49" s="14">
        <f>AVERAGE($B49:$U49)</f>
        <v>369.75</v>
      </c>
      <c r="Y49" s="44">
        <f t="shared" si="0"/>
        <v>10.25</v>
      </c>
      <c r="Z49" s="53">
        <f>+Y49/X49</f>
        <v>2.7721433400946585E-2</v>
      </c>
    </row>
    <row r="50" spans="1:26" x14ac:dyDescent="0.25">
      <c r="A50" t="s">
        <v>127</v>
      </c>
      <c r="B50">
        <v>5153</v>
      </c>
      <c r="C50">
        <v>769</v>
      </c>
      <c r="D50">
        <v>1897</v>
      </c>
      <c r="E50">
        <v>1133</v>
      </c>
      <c r="F50">
        <v>1036</v>
      </c>
      <c r="G50">
        <v>855</v>
      </c>
      <c r="H50">
        <v>1717</v>
      </c>
      <c r="I50">
        <v>845</v>
      </c>
      <c r="J50">
        <v>1499</v>
      </c>
      <c r="K50">
        <v>1495</v>
      </c>
      <c r="L50">
        <v>1761</v>
      </c>
      <c r="M50">
        <v>1073</v>
      </c>
      <c r="N50">
        <v>1349</v>
      </c>
      <c r="O50">
        <v>703</v>
      </c>
      <c r="P50">
        <v>1256</v>
      </c>
      <c r="Q50">
        <v>1596</v>
      </c>
      <c r="R50">
        <v>690</v>
      </c>
      <c r="S50">
        <v>902</v>
      </c>
      <c r="T50">
        <v>451</v>
      </c>
      <c r="U50">
        <f>+Checklist!T145</f>
        <v>1795</v>
      </c>
      <c r="V50" s="41">
        <f>MAX($B50:$U50)</f>
        <v>5153</v>
      </c>
      <c r="W50">
        <f>MIN($B50:$U50)</f>
        <v>451</v>
      </c>
      <c r="X50" s="14">
        <f>AVERAGE($B50:$U50)</f>
        <v>1398.75</v>
      </c>
      <c r="Y50" s="44">
        <f t="shared" si="0"/>
        <v>396.25</v>
      </c>
      <c r="Z50" s="53">
        <f>+Y50/X50</f>
        <v>0.28328865058087577</v>
      </c>
    </row>
    <row r="51" spans="1:26" x14ac:dyDescent="0.25">
      <c r="A51" s="11" t="s">
        <v>300</v>
      </c>
      <c r="B51" s="11">
        <v>312</v>
      </c>
      <c r="C51" s="11"/>
      <c r="D51" s="11">
        <v>250</v>
      </c>
      <c r="E51" s="11">
        <v>1813</v>
      </c>
      <c r="F51" s="11">
        <v>445</v>
      </c>
      <c r="G51" s="11"/>
      <c r="H51" s="11">
        <v>350</v>
      </c>
      <c r="I51" s="11"/>
      <c r="J51" s="11"/>
      <c r="K51" s="11">
        <v>170</v>
      </c>
      <c r="L51" s="11">
        <v>600</v>
      </c>
      <c r="M51" s="11">
        <v>1100</v>
      </c>
      <c r="N51" s="11">
        <v>350</v>
      </c>
      <c r="O51" s="11">
        <v>170</v>
      </c>
      <c r="P51" s="11">
        <v>250</v>
      </c>
      <c r="Q51" s="11">
        <v>282</v>
      </c>
      <c r="R51" s="11">
        <v>550</v>
      </c>
      <c r="S51" s="11">
        <v>90</v>
      </c>
      <c r="T51" s="11">
        <v>190</v>
      </c>
      <c r="U51" s="11">
        <f>+Checklist!T147</f>
        <v>200</v>
      </c>
      <c r="V51" s="43">
        <f>MAX($B51:$U51)</f>
        <v>1813</v>
      </c>
      <c r="W51" s="11">
        <f>MIN($B51:$U51)</f>
        <v>90</v>
      </c>
      <c r="X51" s="40">
        <f>AVERAGE($B51:$U51)</f>
        <v>445.125</v>
      </c>
      <c r="Y51" s="45">
        <f t="shared" si="0"/>
        <v>-245.125</v>
      </c>
      <c r="Z51" s="54">
        <f>+Y51/X51</f>
        <v>-0.55068800898623982</v>
      </c>
    </row>
    <row r="52" spans="1:26" x14ac:dyDescent="0.25">
      <c r="A52" t="s">
        <v>207</v>
      </c>
      <c r="B52">
        <f>SUM(B48:B51)</f>
        <v>6249</v>
      </c>
      <c r="C52">
        <f t="shared" ref="C52:U52" si="3">SUM(C48:C51)</f>
        <v>1101</v>
      </c>
      <c r="D52">
        <f t="shared" si="3"/>
        <v>3307</v>
      </c>
      <c r="E52">
        <f t="shared" si="3"/>
        <v>4051</v>
      </c>
      <c r="F52">
        <f t="shared" si="3"/>
        <v>2124</v>
      </c>
      <c r="G52">
        <f t="shared" si="3"/>
        <v>1682</v>
      </c>
      <c r="H52">
        <f t="shared" si="3"/>
        <v>6698</v>
      </c>
      <c r="I52">
        <f t="shared" si="3"/>
        <v>1715</v>
      </c>
      <c r="J52">
        <f t="shared" si="3"/>
        <v>3355</v>
      </c>
      <c r="K52">
        <f t="shared" si="3"/>
        <v>1933</v>
      </c>
      <c r="L52">
        <f t="shared" si="3"/>
        <v>4174</v>
      </c>
      <c r="M52">
        <f t="shared" si="3"/>
        <v>2640</v>
      </c>
      <c r="N52">
        <f t="shared" si="3"/>
        <v>2261</v>
      </c>
      <c r="O52">
        <f t="shared" si="3"/>
        <v>1249</v>
      </c>
      <c r="P52">
        <f t="shared" si="3"/>
        <v>4892</v>
      </c>
      <c r="Q52">
        <f t="shared" si="3"/>
        <v>2757</v>
      </c>
      <c r="R52">
        <f t="shared" si="3"/>
        <v>1366</v>
      </c>
      <c r="S52">
        <f t="shared" si="3"/>
        <v>1239</v>
      </c>
      <c r="T52">
        <f t="shared" si="3"/>
        <v>1067</v>
      </c>
      <c r="U52">
        <f t="shared" si="3"/>
        <v>2629</v>
      </c>
      <c r="V52" s="41">
        <f>MAX($B52:$U52)</f>
        <v>6698</v>
      </c>
      <c r="W52">
        <f>MIN($B52:$U52)</f>
        <v>1067</v>
      </c>
      <c r="X52" s="14">
        <f>AVERAGE($B52:$U52)</f>
        <v>2824.45</v>
      </c>
      <c r="Y52" s="44">
        <f t="shared" si="0"/>
        <v>-195.44999999999982</v>
      </c>
      <c r="Z52" s="53">
        <f>+Y52/X52</f>
        <v>-6.9199313140611382E-2</v>
      </c>
    </row>
    <row r="53" spans="1:26" x14ac:dyDescent="0.25">
      <c r="V53" s="41"/>
      <c r="Y53" s="44"/>
    </row>
    <row r="54" spans="1:26" x14ac:dyDescent="0.25">
      <c r="A54" t="s">
        <v>301</v>
      </c>
      <c r="B54">
        <f>SUM(B6:B36,B41,B46,B52)</f>
        <v>9285</v>
      </c>
      <c r="C54">
        <f t="shared" ref="C54:U54" si="4">SUM(C6:C36,C41,C46,C52)</f>
        <v>5790</v>
      </c>
      <c r="D54">
        <f t="shared" si="4"/>
        <v>8869</v>
      </c>
      <c r="E54">
        <f t="shared" si="4"/>
        <v>12885</v>
      </c>
      <c r="F54">
        <f t="shared" si="4"/>
        <v>8738</v>
      </c>
      <c r="G54">
        <f t="shared" si="4"/>
        <v>15396</v>
      </c>
      <c r="H54">
        <f t="shared" si="4"/>
        <v>17518</v>
      </c>
      <c r="I54">
        <f t="shared" si="4"/>
        <v>7179</v>
      </c>
      <c r="J54">
        <f t="shared" si="4"/>
        <v>9945</v>
      </c>
      <c r="K54">
        <f t="shared" si="4"/>
        <v>10325</v>
      </c>
      <c r="L54">
        <f t="shared" si="4"/>
        <v>9045</v>
      </c>
      <c r="M54">
        <f t="shared" si="4"/>
        <v>9143</v>
      </c>
      <c r="N54">
        <f t="shared" si="4"/>
        <v>6914</v>
      </c>
      <c r="O54">
        <f t="shared" si="4"/>
        <v>8943</v>
      </c>
      <c r="P54">
        <f t="shared" si="4"/>
        <v>12197</v>
      </c>
      <c r="Q54">
        <f t="shared" si="4"/>
        <v>8795</v>
      </c>
      <c r="R54">
        <f t="shared" si="4"/>
        <v>6418</v>
      </c>
      <c r="S54">
        <f t="shared" si="4"/>
        <v>8556</v>
      </c>
      <c r="T54">
        <f t="shared" si="4"/>
        <v>6596</v>
      </c>
      <c r="U54">
        <f t="shared" si="4"/>
        <v>7768</v>
      </c>
      <c r="V54" s="41">
        <f>MAX($B54:$U54)</f>
        <v>17518</v>
      </c>
      <c r="W54">
        <f>MIN($B54:$U54)</f>
        <v>5790</v>
      </c>
      <c r="X54" s="14">
        <f>AVERAGE($B54:$U54)</f>
        <v>9515.25</v>
      </c>
      <c r="Y54" s="44">
        <f t="shared" si="0"/>
        <v>-1747.25</v>
      </c>
      <c r="Z54" s="53">
        <f>+Y54/X54</f>
        <v>-0.18362628412285542</v>
      </c>
    </row>
  </sheetData>
  <pageMargins left="0.7" right="0.7" top="0.75" bottom="0.75" header="0.3" footer="0.3"/>
  <pageSetup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Checklist</vt:lpstr>
      <vt:lpstr>Flyover disambiguation</vt:lpstr>
      <vt:lpstr>20 year history</vt:lpstr>
      <vt:lpstr>'20 year history'!Print_Area</vt:lpstr>
      <vt:lpstr>Checklist!Print_Area</vt:lpstr>
      <vt:lpstr>'Flyover disambiguation'!Print_Area</vt:lpstr>
      <vt:lpstr>Checklist!Print_Titles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and Carol</dc:creator>
  <cp:lastModifiedBy>Steve and Carol</cp:lastModifiedBy>
  <cp:lastPrinted>2016-01-16T17:04:52Z</cp:lastPrinted>
  <dcterms:created xsi:type="dcterms:W3CDTF">2016-01-04T18:26:57Z</dcterms:created>
  <dcterms:modified xsi:type="dcterms:W3CDTF">2016-01-16T17:26:05Z</dcterms:modified>
</cp:coreProperties>
</file>